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Org\BLW\users\bln\Anhangtabellen\ab 2016 (AB15) dfi\Markt\"/>
    </mc:Choice>
  </mc:AlternateContent>
  <bookViews>
    <workbookView xWindow="1695" yWindow="1500" windowWidth="49095" windowHeight="23355"/>
  </bookViews>
  <sheets>
    <sheet name="Tabelle 9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35" i="1" l="1"/>
  <c r="N35" i="1"/>
  <c r="L35" i="1"/>
  <c r="H35" i="1"/>
  <c r="U24" i="1"/>
  <c r="T24" i="1"/>
  <c r="U23" i="1"/>
  <c r="T23" i="1"/>
  <c r="T21" i="1"/>
  <c r="U20" i="1"/>
  <c r="U19" i="1"/>
  <c r="U18" i="1"/>
  <c r="T18" i="1"/>
  <c r="U17" i="1"/>
  <c r="T17" i="1"/>
  <c r="U16" i="1"/>
  <c r="T15" i="1"/>
</calcChain>
</file>

<file path=xl/sharedStrings.xml><?xml version="1.0" encoding="utf-8"?>
<sst xmlns="http://schemas.openxmlformats.org/spreadsheetml/2006/main" count="130" uniqueCount="81">
  <si>
    <t>1990/92</t>
  </si>
  <si>
    <t>t</t>
  </si>
  <si>
    <t>22 303</t>
  </si>
  <si>
    <t>683 (1)</t>
  </si>
  <si>
    <t>12 169 (1)</t>
  </si>
  <si>
    <t>491 (1)</t>
  </si>
  <si>
    <t>11 803 (1)</t>
  </si>
  <si>
    <t>226 (1)</t>
  </si>
  <si>
    <t>10 578 (1)</t>
  </si>
  <si>
    <t>256 (1)</t>
  </si>
  <si>
    <t>1 062 (1)</t>
  </si>
  <si>
    <t>12 (1)</t>
  </si>
  <si>
    <t>3 290 (1)</t>
  </si>
  <si>
    <t>Commercio estero</t>
  </si>
  <si>
    <t>Prodotto</t>
  </si>
  <si>
    <t>Esportazioni</t>
  </si>
  <si>
    <t>Importazioni</t>
  </si>
  <si>
    <t>Latte e latticini</t>
  </si>
  <si>
    <t xml:space="preserve">Latte </t>
  </si>
  <si>
    <t>Yogurt</t>
  </si>
  <si>
    <t>Panna</t>
  </si>
  <si>
    <t>Burro</t>
  </si>
  <si>
    <t>Latte in polvere</t>
  </si>
  <si>
    <t>Carne di manzo</t>
  </si>
  <si>
    <t>Carne di vitello</t>
  </si>
  <si>
    <t>Carne suina</t>
  </si>
  <si>
    <t>Carne ovina</t>
  </si>
  <si>
    <t>Carne caprina</t>
  </si>
  <si>
    <t>Carne equina</t>
  </si>
  <si>
    <t>Pesce, crostacei e molluschi</t>
  </si>
  <si>
    <t>Cereali</t>
  </si>
  <si>
    <t>Frumento</t>
  </si>
  <si>
    <t>Segale</t>
  </si>
  <si>
    <t>Orzo</t>
  </si>
  <si>
    <t>Avena</t>
  </si>
  <si>
    <t>Mais da granella</t>
  </si>
  <si>
    <t>Sarchiate</t>
  </si>
  <si>
    <t>Patate</t>
  </si>
  <si>
    <t>Zucchero</t>
  </si>
  <si>
    <t>Semi oleosi</t>
  </si>
  <si>
    <t>Oli e grassi vegetali</t>
  </si>
  <si>
    <t xml:space="preserve">Frutta (fresca)                     </t>
  </si>
  <si>
    <t xml:space="preserve">Mele                    </t>
  </si>
  <si>
    <t xml:space="preserve">Pere                      </t>
  </si>
  <si>
    <t xml:space="preserve">Albicocche                  </t>
  </si>
  <si>
    <t xml:space="preserve">Ciliegie               </t>
  </si>
  <si>
    <t xml:space="preserve">Prugne e susine    </t>
  </si>
  <si>
    <t xml:space="preserve">Fragole                     </t>
  </si>
  <si>
    <t xml:space="preserve">Uva                     </t>
  </si>
  <si>
    <t>Agrumi</t>
  </si>
  <si>
    <t>Banane</t>
  </si>
  <si>
    <t xml:space="preserve">Verdure (fresche)                   </t>
  </si>
  <si>
    <t>Sedano rapa</t>
  </si>
  <si>
    <t xml:space="preserve">Vino </t>
  </si>
  <si>
    <t>Vino rosso (in hl)</t>
  </si>
  <si>
    <t>Vino bianco (in hl)</t>
  </si>
  <si>
    <t>1 Media degli anni 1990/93</t>
  </si>
  <si>
    <t>Fonti:</t>
  </si>
  <si>
    <t>Zucchero: réservesuisse</t>
  </si>
  <si>
    <t>25 411</t>
  </si>
  <si>
    <t>52 257</t>
  </si>
  <si>
    <t>3 012</t>
  </si>
  <si>
    <t>129 628</t>
  </si>
  <si>
    <t>Pollame: Proviande</t>
  </si>
  <si>
    <t>Frutta e verdura: statistica del commercio estero svizzero dell'amministrazione federale delle dogane AFD</t>
  </si>
  <si>
    <t>Carote (incl. carote gialle)</t>
  </si>
  <si>
    <t>Cipolle (tutte)</t>
  </si>
  <si>
    <t>Pomodori (tutti)</t>
  </si>
  <si>
    <t>Lattuga cappuccio (incl. foglia di quercia)</t>
  </si>
  <si>
    <t>Cavolfiore (tutti)</t>
  </si>
  <si>
    <t>Cetrioli (per insalata / nostrani)</t>
  </si>
  <si>
    <t>Latte e latticini, carne, sottoprodotti della macellazione, uova, cereali, sarchiate, semi oleosi e vino: DGD, dal 2014 carne e sottoprodotti della macellazione Proviande</t>
  </si>
  <si>
    <t>4 dal 2014 nuova fonte a causa della ripartizione delle linee della tariffa doganale</t>
  </si>
  <si>
    <r>
      <t xml:space="preserve">Carne, uova e pesce </t>
    </r>
    <r>
      <rPr>
        <b/>
        <vertAlign val="superscript"/>
        <sz val="9"/>
        <rFont val="Calibri"/>
        <family val="2"/>
      </rPr>
      <t>4</t>
    </r>
    <r>
      <rPr>
        <b/>
        <sz val="9"/>
        <rFont val="Calibri"/>
        <family val="2"/>
      </rPr>
      <t xml:space="preserve">                </t>
    </r>
  </si>
  <si>
    <t>2 Voce di tariffa 0206</t>
  </si>
  <si>
    <t xml:space="preserve">3 dal 2012 peso alla vendita </t>
  </si>
  <si>
    <r>
      <t xml:space="preserve">Sottoprodotti della macellazione </t>
    </r>
    <r>
      <rPr>
        <vertAlign val="superscript"/>
        <sz val="9"/>
        <rFont val="Calibri"/>
        <family val="2"/>
      </rPr>
      <t>2</t>
    </r>
  </si>
  <si>
    <r>
      <t xml:space="preserve">Pollame </t>
    </r>
    <r>
      <rPr>
        <vertAlign val="superscript"/>
        <sz val="9"/>
        <rFont val="Calibri"/>
        <family val="2"/>
      </rPr>
      <t>3</t>
    </r>
  </si>
  <si>
    <t>Formaggio e ricotta fondu pronta esclusa</t>
  </si>
  <si>
    <r>
      <t xml:space="preserve">Uova  (mio. pz. dal 2014) </t>
    </r>
    <r>
      <rPr>
        <vertAlign val="superscript"/>
        <sz val="9"/>
        <rFont val="Calibri"/>
        <family val="2"/>
      </rPr>
      <t>5</t>
    </r>
  </si>
  <si>
    <t>5 dal 2014 cambiamento metodico: milioni di uova (pz.) al posto di tonnellata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</si>
</sst>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###\ ###\ ##0"/>
    <numFmt numFmtId="165" formatCode="0.0"/>
  </numFmts>
  <fonts count="26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Helvetica"/>
      <family val="2"/>
    </font>
    <font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MS Sans Serif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  <scheme val="minor"/>
    </font>
    <font>
      <sz val="11"/>
      <color indexed="6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vertAlign val="superscript"/>
      <sz val="9"/>
      <name val="Calibri"/>
      <family val="2"/>
    </font>
    <font>
      <i/>
      <sz val="10"/>
      <name val="Calibri"/>
      <family val="2"/>
    </font>
    <font>
      <vertAlign val="superscript"/>
      <sz val="9"/>
      <name val="Calibri"/>
      <family val="2"/>
    </font>
    <font>
      <sz val="8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rgb="FFEC9E8A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322">
    <xf numFmtId="0" fontId="0" fillId="0" borderId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0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4" borderId="0" applyNumberFormat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0" fontId="9" fillId="0" borderId="0"/>
    <xf numFmtId="0" fontId="3" fillId="0" borderId="0"/>
    <xf numFmtId="0" fontId="3" fillId="0" borderId="0"/>
    <xf numFmtId="0" fontId="10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3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0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/>
    <xf numFmtId="0" fontId="1" fillId="0" borderId="0"/>
    <xf numFmtId="0" fontId="3" fillId="0" borderId="0"/>
    <xf numFmtId="0" fontId="1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0" fontId="16" fillId="0" borderId="0" xfId="0" applyFont="1" applyBorder="1" applyAlignment="1">
      <alignment vertical="center"/>
    </xf>
    <xf numFmtId="164" fontId="16" fillId="0" borderId="0" xfId="0" applyNumberFormat="1" applyFont="1" applyBorder="1" applyAlignment="1">
      <alignment horizontal="right"/>
    </xf>
    <xf numFmtId="164" fontId="16" fillId="0" borderId="0" xfId="0" applyNumberFormat="1" applyFont="1" applyBorder="1" applyAlignment="1"/>
    <xf numFmtId="164" fontId="16" fillId="0" borderId="0" xfId="0" applyNumberFormat="1" applyFont="1" applyFill="1" applyBorder="1" applyAlignment="1">
      <alignment horizontal="right"/>
    </xf>
    <xf numFmtId="164" fontId="16" fillId="0" borderId="0" xfId="0" applyNumberFormat="1" applyFont="1" applyFill="1" applyBorder="1" applyAlignment="1">
      <alignment horizontal="left"/>
    </xf>
    <xf numFmtId="1" fontId="16" fillId="0" borderId="0" xfId="0" applyNumberFormat="1" applyFont="1" applyFill="1" applyBorder="1" applyAlignment="1">
      <alignment horizontal="right"/>
    </xf>
    <xf numFmtId="1" fontId="16" fillId="0" borderId="0" xfId="0" applyNumberFormat="1" applyFont="1" applyBorder="1" applyAlignment="1">
      <alignment horizontal="right"/>
    </xf>
    <xf numFmtId="0" fontId="17" fillId="0" borderId="0" xfId="0" applyFont="1"/>
    <xf numFmtId="0" fontId="19" fillId="0" borderId="9" xfId="0" applyFont="1" applyBorder="1" applyAlignment="1">
      <alignment horizontal="left"/>
    </xf>
    <xf numFmtId="164" fontId="19" fillId="0" borderId="9" xfId="0" applyNumberFormat="1" applyFont="1" applyBorder="1" applyAlignment="1">
      <alignment horizontal="right" vertical="top" wrapText="1"/>
    </xf>
    <xf numFmtId="1" fontId="19" fillId="0" borderId="9" xfId="0" applyNumberFormat="1" applyFont="1" applyBorder="1" applyAlignment="1">
      <alignment horizontal="right" vertical="top" wrapText="1"/>
    </xf>
    <xf numFmtId="0" fontId="19" fillId="0" borderId="9" xfId="0" applyFont="1" applyBorder="1"/>
    <xf numFmtId="164" fontId="19" fillId="0" borderId="9" xfId="0" applyNumberFormat="1" applyFont="1" applyFill="1" applyBorder="1" applyAlignment="1">
      <alignment horizontal="right"/>
    </xf>
    <xf numFmtId="164" fontId="19" fillId="0" borderId="9" xfId="0" applyNumberFormat="1" applyFont="1" applyBorder="1" applyAlignment="1">
      <alignment horizontal="right"/>
    </xf>
    <xf numFmtId="1" fontId="19" fillId="0" borderId="9" xfId="0" applyNumberFormat="1" applyFont="1" applyFill="1" applyBorder="1"/>
    <xf numFmtId="164" fontId="19" fillId="0" borderId="9" xfId="0" applyNumberFormat="1" applyFont="1" applyFill="1" applyBorder="1"/>
    <xf numFmtId="3" fontId="19" fillId="0" borderId="10" xfId="0" applyNumberFormat="1" applyFont="1" applyFill="1" applyBorder="1"/>
    <xf numFmtId="1" fontId="19" fillId="0" borderId="9" xfId="0" applyNumberFormat="1" applyFont="1" applyFill="1" applyBorder="1" applyAlignment="1"/>
    <xf numFmtId="164" fontId="19" fillId="0" borderId="9" xfId="0" applyNumberFormat="1" applyFont="1" applyFill="1" applyBorder="1" applyAlignment="1"/>
    <xf numFmtId="1" fontId="19" fillId="0" borderId="9" xfId="0" applyNumberFormat="1" applyFont="1" applyBorder="1" applyAlignment="1">
      <alignment horizontal="right"/>
    </xf>
    <xf numFmtId="1" fontId="19" fillId="0" borderId="9" xfId="0" applyNumberFormat="1" applyFont="1" applyFill="1" applyBorder="1" applyAlignment="1">
      <alignment horizontal="right"/>
    </xf>
    <xf numFmtId="164" fontId="19" fillId="0" borderId="9" xfId="0" applyNumberFormat="1" applyFont="1" applyBorder="1"/>
    <xf numFmtId="164" fontId="19" fillId="2" borderId="9" xfId="0" applyNumberFormat="1" applyFont="1" applyFill="1" applyBorder="1"/>
    <xf numFmtId="0" fontId="21" fillId="0" borderId="0" xfId="0" applyFont="1" applyBorder="1"/>
    <xf numFmtId="164" fontId="19" fillId="0" borderId="6" xfId="0" applyNumberFormat="1" applyFont="1" applyBorder="1" applyAlignment="1">
      <alignment horizontal="right"/>
    </xf>
    <xf numFmtId="164" fontId="19" fillId="0" borderId="6" xfId="0" applyNumberFormat="1" applyFont="1" applyFill="1" applyBorder="1" applyAlignment="1">
      <alignment horizontal="right"/>
    </xf>
    <xf numFmtId="1" fontId="19" fillId="0" borderId="6" xfId="0" applyNumberFormat="1" applyFont="1" applyBorder="1" applyAlignment="1">
      <alignment horizontal="right"/>
    </xf>
    <xf numFmtId="1" fontId="19" fillId="0" borderId="6" xfId="0" applyNumberFormat="1" applyFont="1" applyFill="1" applyBorder="1" applyAlignment="1">
      <alignment horizontal="right"/>
    </xf>
    <xf numFmtId="0" fontId="19" fillId="0" borderId="9" xfId="0" quotePrefix="1" applyFont="1" applyBorder="1" applyAlignment="1">
      <alignment horizontal="left"/>
    </xf>
    <xf numFmtId="164" fontId="19" fillId="0" borderId="4" xfId="0" applyNumberFormat="1" applyFont="1" applyFill="1" applyBorder="1" applyAlignment="1">
      <alignment horizontal="right"/>
    </xf>
    <xf numFmtId="0" fontId="19" fillId="0" borderId="9" xfId="1" applyFont="1" applyBorder="1"/>
    <xf numFmtId="0" fontId="17" fillId="0" borderId="0" xfId="1" applyFont="1" applyBorder="1"/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Border="1" applyAlignment="1">
      <alignment horizontal="right"/>
    </xf>
    <xf numFmtId="1" fontId="17" fillId="0" borderId="0" xfId="0" applyNumberFormat="1" applyFont="1" applyBorder="1" applyAlignment="1">
      <alignment horizontal="right"/>
    </xf>
    <xf numFmtId="0" fontId="23" fillId="0" borderId="0" xfId="0" applyFont="1" applyAlignment="1"/>
    <xf numFmtId="0" fontId="24" fillId="0" borderId="0" xfId="0" applyFont="1" applyAlignment="1"/>
    <xf numFmtId="3" fontId="23" fillId="0" borderId="0" xfId="0" applyNumberFormat="1" applyFont="1" applyFill="1" applyBorder="1" applyAlignment="1">
      <alignment horizontal="left"/>
    </xf>
    <xf numFmtId="0" fontId="24" fillId="0" borderId="0" xfId="0" applyFont="1" applyBorder="1"/>
    <xf numFmtId="1" fontId="24" fillId="0" borderId="0" xfId="0" applyNumberFormat="1" applyFont="1"/>
    <xf numFmtId="0" fontId="24" fillId="0" borderId="0" xfId="0" applyFont="1"/>
    <xf numFmtId="0" fontId="23" fillId="0" borderId="0" xfId="0" applyFont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Border="1" applyAlignment="1">
      <alignment horizontal="right"/>
    </xf>
    <xf numFmtId="1" fontId="24" fillId="0" borderId="0" xfId="0" applyNumberFormat="1" applyFont="1" applyBorder="1"/>
    <xf numFmtId="0" fontId="25" fillId="0" borderId="0" xfId="0" applyFont="1" applyBorder="1"/>
    <xf numFmtId="0" fontId="18" fillId="6" borderId="1" xfId="0" applyNumberFormat="1" applyFont="1" applyFill="1" applyBorder="1" applyAlignment="1">
      <alignment horizontal="left"/>
    </xf>
    <xf numFmtId="0" fontId="18" fillId="6" borderId="4" xfId="0" applyFont="1" applyFill="1" applyBorder="1" applyAlignment="1">
      <alignment horizontal="left"/>
    </xf>
    <xf numFmtId="0" fontId="18" fillId="6" borderId="6" xfId="0" applyFont="1" applyFill="1" applyBorder="1" applyAlignment="1">
      <alignment horizontal="left"/>
    </xf>
    <xf numFmtId="164" fontId="18" fillId="6" borderId="8" xfId="0" applyNumberFormat="1" applyFont="1" applyFill="1" applyBorder="1" applyAlignment="1">
      <alignment horizontal="right" vertical="top" wrapText="1"/>
    </xf>
    <xf numFmtId="164" fontId="18" fillId="6" borderId="9" xfId="0" applyNumberFormat="1" applyFont="1" applyFill="1" applyBorder="1" applyAlignment="1">
      <alignment horizontal="right" vertical="top" wrapText="1"/>
    </xf>
    <xf numFmtId="1" fontId="18" fillId="6" borderId="9" xfId="0" applyNumberFormat="1" applyFont="1" applyFill="1" applyBorder="1" applyAlignment="1">
      <alignment horizontal="right" vertical="top" wrapText="1"/>
    </xf>
    <xf numFmtId="0" fontId="18" fillId="6" borderId="9" xfId="0" applyFont="1" applyFill="1" applyBorder="1"/>
    <xf numFmtId="3" fontId="19" fillId="6" borderId="9" xfId="0" applyNumberFormat="1" applyFont="1" applyFill="1" applyBorder="1" applyAlignment="1">
      <alignment horizontal="right"/>
    </xf>
    <xf numFmtId="1" fontId="19" fillId="6" borderId="9" xfId="0" applyNumberFormat="1" applyFont="1" applyFill="1" applyBorder="1" applyAlignment="1">
      <alignment horizontal="right"/>
    </xf>
    <xf numFmtId="164" fontId="19" fillId="6" borderId="9" xfId="0" applyNumberFormat="1" applyFont="1" applyFill="1" applyBorder="1" applyAlignment="1">
      <alignment horizontal="right"/>
    </xf>
    <xf numFmtId="164" fontId="19" fillId="6" borderId="9" xfId="0" applyNumberFormat="1" applyFont="1" applyFill="1" applyBorder="1"/>
    <xf numFmtId="164" fontId="18" fillId="6" borderId="9" xfId="0" applyNumberFormat="1" applyFont="1" applyFill="1" applyBorder="1" applyAlignment="1">
      <alignment horizontal="right"/>
    </xf>
    <xf numFmtId="0" fontId="18" fillId="6" borderId="9" xfId="1" applyFont="1" applyFill="1" applyBorder="1"/>
    <xf numFmtId="164" fontId="18" fillId="6" borderId="9" xfId="0" applyNumberFormat="1" applyFont="1" applyFill="1" applyBorder="1"/>
    <xf numFmtId="1" fontId="18" fillId="6" borderId="3" xfId="0" applyNumberFormat="1" applyFont="1" applyFill="1" applyBorder="1" applyAlignment="1">
      <alignment horizontal="center" vertical="center"/>
    </xf>
    <xf numFmtId="1" fontId="18" fillId="6" borderId="2" xfId="0" applyNumberFormat="1" applyFont="1" applyFill="1" applyBorder="1" applyAlignment="1">
      <alignment horizontal="center" vertical="center"/>
    </xf>
    <xf numFmtId="1" fontId="18" fillId="6" borderId="7" xfId="0" applyNumberFormat="1" applyFont="1" applyFill="1" applyBorder="1" applyAlignment="1">
      <alignment horizontal="center" vertical="center"/>
    </xf>
    <xf numFmtId="1" fontId="18" fillId="6" borderId="5" xfId="0" applyNumberFormat="1" applyFont="1" applyFill="1" applyBorder="1" applyAlignment="1">
      <alignment horizontal="center" vertical="center"/>
    </xf>
    <xf numFmtId="0" fontId="18" fillId="6" borderId="2" xfId="0" applyNumberFormat="1" applyFont="1" applyFill="1" applyBorder="1" applyAlignment="1">
      <alignment horizontal="center" vertical="center"/>
    </xf>
    <xf numFmtId="0" fontId="18" fillId="6" borderId="1" xfId="0" applyNumberFormat="1" applyFont="1" applyFill="1" applyBorder="1" applyAlignment="1">
      <alignment horizontal="center" vertical="center"/>
    </xf>
    <xf numFmtId="0" fontId="18" fillId="6" borderId="3" xfId="0" applyNumberFormat="1" applyFont="1" applyFill="1" applyBorder="1" applyAlignment="1">
      <alignment horizontal="center" vertical="center"/>
    </xf>
    <xf numFmtId="0" fontId="23" fillId="0" borderId="0" xfId="0" applyFont="1" applyAlignment="1"/>
    <xf numFmtId="0" fontId="24" fillId="0" borderId="0" xfId="0" applyFont="1" applyAlignment="1"/>
    <xf numFmtId="0" fontId="18" fillId="6" borderId="5" xfId="0" applyNumberFormat="1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8" fillId="6" borderId="7" xfId="0" applyNumberFormat="1" applyFont="1" applyFill="1" applyBorder="1" applyAlignment="1">
      <alignment horizontal="center" vertical="center"/>
    </xf>
    <xf numFmtId="0" fontId="18" fillId="6" borderId="6" xfId="0" applyNumberFormat="1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1" fontId="18" fillId="6" borderId="6" xfId="0" applyNumberFormat="1" applyFont="1" applyFill="1" applyBorder="1" applyAlignment="1">
      <alignment horizontal="center" vertical="center"/>
    </xf>
    <xf numFmtId="0" fontId="19" fillId="0" borderId="9" xfId="0" applyFont="1" applyFill="1" applyBorder="1"/>
    <xf numFmtId="0" fontId="24" fillId="0" borderId="0" xfId="0" applyFont="1" applyFill="1" applyBorder="1"/>
    <xf numFmtId="1" fontId="24" fillId="0" borderId="0" xfId="0" applyNumberFormat="1" applyFont="1" applyFill="1"/>
    <xf numFmtId="0" fontId="24" fillId="0" borderId="0" xfId="0" applyFont="1" applyFill="1"/>
    <xf numFmtId="0" fontId="0" fillId="0" borderId="0" xfId="0" applyFill="1"/>
  </cellXfs>
  <cellStyles count="2322">
    <cellStyle name="Gut 2" xfId="23"/>
    <cellStyle name="Gut 3" xfId="375"/>
    <cellStyle name="Hyperlink 2" xfId="36"/>
    <cellStyle name="Hyperlink 3" xfId="37"/>
    <cellStyle name="Komma 10" xfId="95"/>
    <cellStyle name="Komma 10 2" xfId="238"/>
    <cellStyle name="Komma 10 2 2" xfId="378"/>
    <cellStyle name="Komma 10 2 2 2" xfId="655"/>
    <cellStyle name="Komma 10 2 2 3" xfId="654"/>
    <cellStyle name="Komma 10 2 3" xfId="656"/>
    <cellStyle name="Komma 10 2 4" xfId="657"/>
    <cellStyle name="Komma 10 2 5" xfId="658"/>
    <cellStyle name="Komma 10 2 6" xfId="653"/>
    <cellStyle name="Komma 10 3" xfId="377"/>
    <cellStyle name="Komma 10 3 2" xfId="660"/>
    <cellStyle name="Komma 10 3 3" xfId="659"/>
    <cellStyle name="Komma 10 4" xfId="661"/>
    <cellStyle name="Komma 10 5" xfId="662"/>
    <cellStyle name="Komma 10 6" xfId="663"/>
    <cellStyle name="Komma 10 7" xfId="652"/>
    <cellStyle name="Komma 11" xfId="94"/>
    <cellStyle name="Komma 11 2" xfId="379"/>
    <cellStyle name="Komma 11 2 2" xfId="666"/>
    <cellStyle name="Komma 11 2 3" xfId="665"/>
    <cellStyle name="Komma 11 3" xfId="667"/>
    <cellStyle name="Komma 11 4" xfId="668"/>
    <cellStyle name="Komma 11 5" xfId="669"/>
    <cellStyle name="Komma 11 6" xfId="664"/>
    <cellStyle name="Komma 12" xfId="237"/>
    <cellStyle name="Komma 12 2" xfId="671"/>
    <cellStyle name="Komma 12 3" xfId="670"/>
    <cellStyle name="Komma 13" xfId="376"/>
    <cellStyle name="Komma 13 2" xfId="672"/>
    <cellStyle name="Komma 14" xfId="673"/>
    <cellStyle name="Komma 14 2" xfId="2321"/>
    <cellStyle name="Komma 14 3" xfId="2280"/>
    <cellStyle name="Komma 15" xfId="674"/>
    <cellStyle name="Komma 15 2" xfId="2320"/>
    <cellStyle name="Komma 15 3" xfId="2279"/>
    <cellStyle name="Komma 16" xfId="651"/>
    <cellStyle name="Komma 16 2" xfId="2281"/>
    <cellStyle name="Komma 17" xfId="3"/>
    <cellStyle name="Komma 2" xfId="9"/>
    <cellStyle name="Komma 2 10" xfId="676"/>
    <cellStyle name="Komma 2 10 2" xfId="2319"/>
    <cellStyle name="Komma 2 10 3" xfId="2277"/>
    <cellStyle name="Komma 2 11" xfId="677"/>
    <cellStyle name="Komma 2 12" xfId="675"/>
    <cellStyle name="Komma 2 12 2" xfId="2278"/>
    <cellStyle name="Komma 2 2" xfId="25"/>
    <cellStyle name="Komma 2 2 10" xfId="679"/>
    <cellStyle name="Komma 2 2 11" xfId="678"/>
    <cellStyle name="Komma 2 2 2" xfId="52"/>
    <cellStyle name="Komma 2 2 2 2" xfId="99"/>
    <cellStyle name="Komma 2 2 2 2 2" xfId="100"/>
    <cellStyle name="Komma 2 2 2 2 2 2" xfId="243"/>
    <cellStyle name="Komma 2 2 2 2 2 2 2" xfId="385"/>
    <cellStyle name="Komma 2 2 2 2 2 2 2 2" xfId="685"/>
    <cellStyle name="Komma 2 2 2 2 2 2 2 3" xfId="684"/>
    <cellStyle name="Komma 2 2 2 2 2 2 3" xfId="686"/>
    <cellStyle name="Komma 2 2 2 2 2 2 4" xfId="687"/>
    <cellStyle name="Komma 2 2 2 2 2 2 5" xfId="688"/>
    <cellStyle name="Komma 2 2 2 2 2 2 6" xfId="683"/>
    <cellStyle name="Komma 2 2 2 2 2 3" xfId="384"/>
    <cellStyle name="Komma 2 2 2 2 2 3 2" xfId="690"/>
    <cellStyle name="Komma 2 2 2 2 2 3 3" xfId="689"/>
    <cellStyle name="Komma 2 2 2 2 2 4" xfId="691"/>
    <cellStyle name="Komma 2 2 2 2 2 5" xfId="692"/>
    <cellStyle name="Komma 2 2 2 2 2 6" xfId="693"/>
    <cellStyle name="Komma 2 2 2 2 2 7" xfId="682"/>
    <cellStyle name="Komma 2 2 2 2 3" xfId="242"/>
    <cellStyle name="Komma 2 2 2 2 3 2" xfId="386"/>
    <cellStyle name="Komma 2 2 2 2 3 2 2" xfId="696"/>
    <cellStyle name="Komma 2 2 2 2 3 2 3" xfId="695"/>
    <cellStyle name="Komma 2 2 2 2 3 3" xfId="697"/>
    <cellStyle name="Komma 2 2 2 2 3 4" xfId="698"/>
    <cellStyle name="Komma 2 2 2 2 3 5" xfId="699"/>
    <cellStyle name="Komma 2 2 2 2 3 6" xfId="694"/>
    <cellStyle name="Komma 2 2 2 2 4" xfId="383"/>
    <cellStyle name="Komma 2 2 2 2 4 2" xfId="701"/>
    <cellStyle name="Komma 2 2 2 2 4 3" xfId="700"/>
    <cellStyle name="Komma 2 2 2 2 5" xfId="702"/>
    <cellStyle name="Komma 2 2 2 2 6" xfId="703"/>
    <cellStyle name="Komma 2 2 2 2 7" xfId="704"/>
    <cellStyle name="Komma 2 2 2 2 8" xfId="681"/>
    <cellStyle name="Komma 2 2 2 3" xfId="101"/>
    <cellStyle name="Komma 2 2 2 3 2" xfId="244"/>
    <cellStyle name="Komma 2 2 2 3 2 2" xfId="388"/>
    <cellStyle name="Komma 2 2 2 3 2 2 2" xfId="708"/>
    <cellStyle name="Komma 2 2 2 3 2 2 3" xfId="707"/>
    <cellStyle name="Komma 2 2 2 3 2 3" xfId="709"/>
    <cellStyle name="Komma 2 2 2 3 2 4" xfId="710"/>
    <cellStyle name="Komma 2 2 2 3 2 5" xfId="711"/>
    <cellStyle name="Komma 2 2 2 3 2 6" xfId="706"/>
    <cellStyle name="Komma 2 2 2 3 3" xfId="387"/>
    <cellStyle name="Komma 2 2 2 3 3 2" xfId="713"/>
    <cellStyle name="Komma 2 2 2 3 3 3" xfId="712"/>
    <cellStyle name="Komma 2 2 2 3 4" xfId="714"/>
    <cellStyle name="Komma 2 2 2 3 5" xfId="715"/>
    <cellStyle name="Komma 2 2 2 3 6" xfId="716"/>
    <cellStyle name="Komma 2 2 2 3 7" xfId="705"/>
    <cellStyle name="Komma 2 2 2 4" xfId="98"/>
    <cellStyle name="Komma 2 2 2 4 2" xfId="389"/>
    <cellStyle name="Komma 2 2 2 4 2 2" xfId="719"/>
    <cellStyle name="Komma 2 2 2 4 2 3" xfId="718"/>
    <cellStyle name="Komma 2 2 2 4 3" xfId="720"/>
    <cellStyle name="Komma 2 2 2 4 4" xfId="721"/>
    <cellStyle name="Komma 2 2 2 4 5" xfId="722"/>
    <cellStyle name="Komma 2 2 2 4 6" xfId="717"/>
    <cellStyle name="Komma 2 2 2 5" xfId="241"/>
    <cellStyle name="Komma 2 2 2 5 2" xfId="724"/>
    <cellStyle name="Komma 2 2 2 5 3" xfId="723"/>
    <cellStyle name="Komma 2 2 2 6" xfId="382"/>
    <cellStyle name="Komma 2 2 2 6 2" xfId="725"/>
    <cellStyle name="Komma 2 2 2 7" xfId="726"/>
    <cellStyle name="Komma 2 2 2 8" xfId="727"/>
    <cellStyle name="Komma 2 2 2 9" xfId="680"/>
    <cellStyle name="Komma 2 2 3" xfId="53"/>
    <cellStyle name="Komma 2 2 3 2" xfId="103"/>
    <cellStyle name="Komma 2 2 3 2 2" xfId="104"/>
    <cellStyle name="Komma 2 2 3 2 2 2" xfId="247"/>
    <cellStyle name="Komma 2 2 3 2 2 2 2" xfId="393"/>
    <cellStyle name="Komma 2 2 3 2 2 2 2 2" xfId="733"/>
    <cellStyle name="Komma 2 2 3 2 2 2 2 3" xfId="732"/>
    <cellStyle name="Komma 2 2 3 2 2 2 3" xfId="734"/>
    <cellStyle name="Komma 2 2 3 2 2 2 4" xfId="735"/>
    <cellStyle name="Komma 2 2 3 2 2 2 5" xfId="736"/>
    <cellStyle name="Komma 2 2 3 2 2 2 6" xfId="731"/>
    <cellStyle name="Komma 2 2 3 2 2 3" xfId="392"/>
    <cellStyle name="Komma 2 2 3 2 2 3 2" xfId="738"/>
    <cellStyle name="Komma 2 2 3 2 2 3 3" xfId="737"/>
    <cellStyle name="Komma 2 2 3 2 2 4" xfId="739"/>
    <cellStyle name="Komma 2 2 3 2 2 5" xfId="740"/>
    <cellStyle name="Komma 2 2 3 2 2 6" xfId="741"/>
    <cellStyle name="Komma 2 2 3 2 2 7" xfId="730"/>
    <cellStyle name="Komma 2 2 3 2 3" xfId="246"/>
    <cellStyle name="Komma 2 2 3 2 3 2" xfId="394"/>
    <cellStyle name="Komma 2 2 3 2 3 2 2" xfId="744"/>
    <cellStyle name="Komma 2 2 3 2 3 2 3" xfId="743"/>
    <cellStyle name="Komma 2 2 3 2 3 3" xfId="745"/>
    <cellStyle name="Komma 2 2 3 2 3 4" xfId="746"/>
    <cellStyle name="Komma 2 2 3 2 3 5" xfId="747"/>
    <cellStyle name="Komma 2 2 3 2 3 6" xfId="742"/>
    <cellStyle name="Komma 2 2 3 2 4" xfId="391"/>
    <cellStyle name="Komma 2 2 3 2 4 2" xfId="749"/>
    <cellStyle name="Komma 2 2 3 2 4 3" xfId="748"/>
    <cellStyle name="Komma 2 2 3 2 5" xfId="750"/>
    <cellStyle name="Komma 2 2 3 2 6" xfId="751"/>
    <cellStyle name="Komma 2 2 3 2 6 2" xfId="2318"/>
    <cellStyle name="Komma 2 2 3 2 6 3" xfId="2274"/>
    <cellStyle name="Komma 2 2 3 2 7" xfId="752"/>
    <cellStyle name="Komma 2 2 3 2 8" xfId="729"/>
    <cellStyle name="Komma 2 2 3 2 8 2" xfId="2275"/>
    <cellStyle name="Komma 2 2 3 3" xfId="105"/>
    <cellStyle name="Komma 2 2 3 3 2" xfId="248"/>
    <cellStyle name="Komma 2 2 3 3 2 2" xfId="396"/>
    <cellStyle name="Komma 2 2 3 3 2 2 2" xfId="756"/>
    <cellStyle name="Komma 2 2 3 3 2 2 3" xfId="755"/>
    <cellStyle name="Komma 2 2 3 3 2 3" xfId="757"/>
    <cellStyle name="Komma 2 2 3 3 2 4" xfId="758"/>
    <cellStyle name="Komma 2 2 3 3 2 5" xfId="759"/>
    <cellStyle name="Komma 2 2 3 3 2 6" xfId="754"/>
    <cellStyle name="Komma 2 2 3 3 3" xfId="395"/>
    <cellStyle name="Komma 2 2 3 3 3 2" xfId="761"/>
    <cellStyle name="Komma 2 2 3 3 3 3" xfId="760"/>
    <cellStyle name="Komma 2 2 3 3 4" xfId="762"/>
    <cellStyle name="Komma 2 2 3 3 5" xfId="763"/>
    <cellStyle name="Komma 2 2 3 3 6" xfId="764"/>
    <cellStyle name="Komma 2 2 3 3 7" xfId="753"/>
    <cellStyle name="Komma 2 2 3 4" xfId="102"/>
    <cellStyle name="Komma 2 2 3 4 2" xfId="397"/>
    <cellStyle name="Komma 2 2 3 4 2 2" xfId="767"/>
    <cellStyle name="Komma 2 2 3 4 2 3" xfId="766"/>
    <cellStyle name="Komma 2 2 3 4 3" xfId="768"/>
    <cellStyle name="Komma 2 2 3 4 4" xfId="769"/>
    <cellStyle name="Komma 2 2 3 4 5" xfId="770"/>
    <cellStyle name="Komma 2 2 3 4 6" xfId="765"/>
    <cellStyle name="Komma 2 2 3 5" xfId="245"/>
    <cellStyle name="Komma 2 2 3 5 2" xfId="772"/>
    <cellStyle name="Komma 2 2 3 5 3" xfId="771"/>
    <cellStyle name="Komma 2 2 3 6" xfId="390"/>
    <cellStyle name="Komma 2 2 3 6 2" xfId="773"/>
    <cellStyle name="Komma 2 2 3 7" xfId="774"/>
    <cellStyle name="Komma 2 2 3 7 2" xfId="2317"/>
    <cellStyle name="Komma 2 2 3 7 3" xfId="2273"/>
    <cellStyle name="Komma 2 2 3 8" xfId="775"/>
    <cellStyle name="Komma 2 2 3 9" xfId="728"/>
    <cellStyle name="Komma 2 2 3 9 2" xfId="2276"/>
    <cellStyle name="Komma 2 2 4" xfId="51"/>
    <cellStyle name="Komma 2 2 4 2" xfId="107"/>
    <cellStyle name="Komma 2 2 4 2 2" xfId="250"/>
    <cellStyle name="Komma 2 2 4 2 2 2" xfId="400"/>
    <cellStyle name="Komma 2 2 4 2 2 2 2" xfId="780"/>
    <cellStyle name="Komma 2 2 4 2 2 2 3" xfId="779"/>
    <cellStyle name="Komma 2 2 4 2 2 3" xfId="781"/>
    <cellStyle name="Komma 2 2 4 2 2 4" xfId="782"/>
    <cellStyle name="Komma 2 2 4 2 2 5" xfId="783"/>
    <cellStyle name="Komma 2 2 4 2 2 6" xfId="778"/>
    <cellStyle name="Komma 2 2 4 2 3" xfId="399"/>
    <cellStyle name="Komma 2 2 4 2 3 2" xfId="785"/>
    <cellStyle name="Komma 2 2 4 2 3 3" xfId="784"/>
    <cellStyle name="Komma 2 2 4 2 4" xfId="786"/>
    <cellStyle name="Komma 2 2 4 2 5" xfId="787"/>
    <cellStyle name="Komma 2 2 4 2 6" xfId="788"/>
    <cellStyle name="Komma 2 2 4 2 7" xfId="777"/>
    <cellStyle name="Komma 2 2 4 3" xfId="106"/>
    <cellStyle name="Komma 2 2 4 3 2" xfId="401"/>
    <cellStyle name="Komma 2 2 4 3 2 2" xfId="791"/>
    <cellStyle name="Komma 2 2 4 3 2 3" xfId="790"/>
    <cellStyle name="Komma 2 2 4 3 3" xfId="792"/>
    <cellStyle name="Komma 2 2 4 3 4" xfId="793"/>
    <cellStyle name="Komma 2 2 4 3 5" xfId="794"/>
    <cellStyle name="Komma 2 2 4 3 6" xfId="789"/>
    <cellStyle name="Komma 2 2 4 4" xfId="249"/>
    <cellStyle name="Komma 2 2 4 4 2" xfId="796"/>
    <cellStyle name="Komma 2 2 4 4 3" xfId="795"/>
    <cellStyle name="Komma 2 2 4 5" xfId="398"/>
    <cellStyle name="Komma 2 2 4 5 2" xfId="797"/>
    <cellStyle name="Komma 2 2 4 6" xfId="798"/>
    <cellStyle name="Komma 2 2 4 7" xfId="799"/>
    <cellStyle name="Komma 2 2 4 8" xfId="776"/>
    <cellStyle name="Komma 2 2 5" xfId="108"/>
    <cellStyle name="Komma 2 2 5 2" xfId="251"/>
    <cellStyle name="Komma 2 2 5 2 2" xfId="403"/>
    <cellStyle name="Komma 2 2 5 2 2 2" xfId="803"/>
    <cellStyle name="Komma 2 2 5 2 2 3" xfId="802"/>
    <cellStyle name="Komma 2 2 5 2 3" xfId="804"/>
    <cellStyle name="Komma 2 2 5 2 4" xfId="805"/>
    <cellStyle name="Komma 2 2 5 2 5" xfId="806"/>
    <cellStyle name="Komma 2 2 5 2 6" xfId="801"/>
    <cellStyle name="Komma 2 2 5 3" xfId="402"/>
    <cellStyle name="Komma 2 2 5 3 2" xfId="808"/>
    <cellStyle name="Komma 2 2 5 3 3" xfId="807"/>
    <cellStyle name="Komma 2 2 5 4" xfId="809"/>
    <cellStyle name="Komma 2 2 5 5" xfId="810"/>
    <cellStyle name="Komma 2 2 5 6" xfId="811"/>
    <cellStyle name="Komma 2 2 5 7" xfId="800"/>
    <cellStyle name="Komma 2 2 6" xfId="97"/>
    <cellStyle name="Komma 2 2 6 2" xfId="404"/>
    <cellStyle name="Komma 2 2 6 2 2" xfId="814"/>
    <cellStyle name="Komma 2 2 6 2 3" xfId="813"/>
    <cellStyle name="Komma 2 2 6 3" xfId="815"/>
    <cellStyle name="Komma 2 2 6 4" xfId="816"/>
    <cellStyle name="Komma 2 2 6 5" xfId="817"/>
    <cellStyle name="Komma 2 2 6 6" xfId="812"/>
    <cellStyle name="Komma 2 2 7" xfId="240"/>
    <cellStyle name="Komma 2 2 7 2" xfId="819"/>
    <cellStyle name="Komma 2 2 7 3" xfId="818"/>
    <cellStyle name="Komma 2 2 8" xfId="381"/>
    <cellStyle name="Komma 2 2 8 2" xfId="820"/>
    <cellStyle name="Komma 2 2 9" xfId="821"/>
    <cellStyle name="Komma 2 3" xfId="38"/>
    <cellStyle name="Komma 2 3 2" xfId="54"/>
    <cellStyle name="Komma 2 3 2 2" xfId="111"/>
    <cellStyle name="Komma 2 3 2 2 2" xfId="254"/>
    <cellStyle name="Komma 2 3 2 2 2 2" xfId="408"/>
    <cellStyle name="Komma 2 3 2 2 2 2 2" xfId="827"/>
    <cellStyle name="Komma 2 3 2 2 2 2 3" xfId="826"/>
    <cellStyle name="Komma 2 3 2 2 2 3" xfId="828"/>
    <cellStyle name="Komma 2 3 2 2 2 4" xfId="829"/>
    <cellStyle name="Komma 2 3 2 2 2 5" xfId="830"/>
    <cellStyle name="Komma 2 3 2 2 2 6" xfId="825"/>
    <cellStyle name="Komma 2 3 2 2 3" xfId="407"/>
    <cellStyle name="Komma 2 3 2 2 3 2" xfId="832"/>
    <cellStyle name="Komma 2 3 2 2 3 3" xfId="831"/>
    <cellStyle name="Komma 2 3 2 2 4" xfId="833"/>
    <cellStyle name="Komma 2 3 2 2 5" xfId="834"/>
    <cellStyle name="Komma 2 3 2 2 6" xfId="835"/>
    <cellStyle name="Komma 2 3 2 2 7" xfId="824"/>
    <cellStyle name="Komma 2 3 2 3" xfId="110"/>
    <cellStyle name="Komma 2 3 2 3 2" xfId="409"/>
    <cellStyle name="Komma 2 3 2 3 2 2" xfId="838"/>
    <cellStyle name="Komma 2 3 2 3 2 3" xfId="837"/>
    <cellStyle name="Komma 2 3 2 3 3" xfId="839"/>
    <cellStyle name="Komma 2 3 2 3 4" xfId="840"/>
    <cellStyle name="Komma 2 3 2 3 5" xfId="841"/>
    <cellStyle name="Komma 2 3 2 3 6" xfId="836"/>
    <cellStyle name="Komma 2 3 2 4" xfId="253"/>
    <cellStyle name="Komma 2 3 2 4 2" xfId="843"/>
    <cellStyle name="Komma 2 3 2 4 3" xfId="842"/>
    <cellStyle name="Komma 2 3 2 5" xfId="406"/>
    <cellStyle name="Komma 2 3 2 5 2" xfId="844"/>
    <cellStyle name="Komma 2 3 2 6" xfId="845"/>
    <cellStyle name="Komma 2 3 2 6 2" xfId="2316"/>
    <cellStyle name="Komma 2 3 2 6 3" xfId="2270"/>
    <cellStyle name="Komma 2 3 2 7" xfId="846"/>
    <cellStyle name="Komma 2 3 2 8" xfId="823"/>
    <cellStyle name="Komma 2 3 2 8 2" xfId="2271"/>
    <cellStyle name="Komma 2 3 3" xfId="112"/>
    <cellStyle name="Komma 2 3 3 2" xfId="255"/>
    <cellStyle name="Komma 2 3 3 2 2" xfId="411"/>
    <cellStyle name="Komma 2 3 3 2 2 2" xfId="850"/>
    <cellStyle name="Komma 2 3 3 2 2 3" xfId="849"/>
    <cellStyle name="Komma 2 3 3 2 3" xfId="851"/>
    <cellStyle name="Komma 2 3 3 2 4" xfId="852"/>
    <cellStyle name="Komma 2 3 3 2 5" xfId="853"/>
    <cellStyle name="Komma 2 3 3 2 6" xfId="848"/>
    <cellStyle name="Komma 2 3 3 3" xfId="410"/>
    <cellStyle name="Komma 2 3 3 3 2" xfId="855"/>
    <cellStyle name="Komma 2 3 3 3 3" xfId="854"/>
    <cellStyle name="Komma 2 3 3 4" xfId="856"/>
    <cellStyle name="Komma 2 3 3 5" xfId="857"/>
    <cellStyle name="Komma 2 3 3 6" xfId="858"/>
    <cellStyle name="Komma 2 3 3 7" xfId="847"/>
    <cellStyle name="Komma 2 3 4" xfId="109"/>
    <cellStyle name="Komma 2 3 4 2" xfId="412"/>
    <cellStyle name="Komma 2 3 4 2 2" xfId="861"/>
    <cellStyle name="Komma 2 3 4 2 3" xfId="860"/>
    <cellStyle name="Komma 2 3 4 3" xfId="862"/>
    <cellStyle name="Komma 2 3 4 4" xfId="863"/>
    <cellStyle name="Komma 2 3 4 5" xfId="864"/>
    <cellStyle name="Komma 2 3 4 6" xfId="859"/>
    <cellStyle name="Komma 2 3 5" xfId="252"/>
    <cellStyle name="Komma 2 3 5 2" xfId="866"/>
    <cellStyle name="Komma 2 3 5 3" xfId="865"/>
    <cellStyle name="Komma 2 3 6" xfId="405"/>
    <cellStyle name="Komma 2 3 6 2" xfId="867"/>
    <cellStyle name="Komma 2 3 7" xfId="868"/>
    <cellStyle name="Komma 2 3 7 2" xfId="2315"/>
    <cellStyle name="Komma 2 3 7 3" xfId="2269"/>
    <cellStyle name="Komma 2 3 8" xfId="869"/>
    <cellStyle name="Komma 2 3 9" xfId="822"/>
    <cellStyle name="Komma 2 3 9 2" xfId="2272"/>
    <cellStyle name="Komma 2 4" xfId="55"/>
    <cellStyle name="Komma 2 4 2" xfId="114"/>
    <cellStyle name="Komma 2 4 2 2" xfId="115"/>
    <cellStyle name="Komma 2 4 2 2 2" xfId="258"/>
    <cellStyle name="Komma 2 4 2 2 2 2" xfId="416"/>
    <cellStyle name="Komma 2 4 2 2 2 2 2" xfId="875"/>
    <cellStyle name="Komma 2 4 2 2 2 2 3" xfId="874"/>
    <cellStyle name="Komma 2 4 2 2 2 3" xfId="876"/>
    <cellStyle name="Komma 2 4 2 2 2 4" xfId="877"/>
    <cellStyle name="Komma 2 4 2 2 2 5" xfId="878"/>
    <cellStyle name="Komma 2 4 2 2 2 6" xfId="873"/>
    <cellStyle name="Komma 2 4 2 2 3" xfId="415"/>
    <cellStyle name="Komma 2 4 2 2 3 2" xfId="880"/>
    <cellStyle name="Komma 2 4 2 2 3 3" xfId="879"/>
    <cellStyle name="Komma 2 4 2 2 4" xfId="881"/>
    <cellStyle name="Komma 2 4 2 2 5" xfId="882"/>
    <cellStyle name="Komma 2 4 2 2 6" xfId="883"/>
    <cellStyle name="Komma 2 4 2 2 7" xfId="872"/>
    <cellStyle name="Komma 2 4 2 3" xfId="257"/>
    <cellStyle name="Komma 2 4 2 3 2" xfId="417"/>
    <cellStyle name="Komma 2 4 2 3 2 2" xfId="886"/>
    <cellStyle name="Komma 2 4 2 3 2 3" xfId="885"/>
    <cellStyle name="Komma 2 4 2 3 3" xfId="887"/>
    <cellStyle name="Komma 2 4 2 3 4" xfId="888"/>
    <cellStyle name="Komma 2 4 2 3 5" xfId="889"/>
    <cellStyle name="Komma 2 4 2 3 6" xfId="884"/>
    <cellStyle name="Komma 2 4 2 4" xfId="414"/>
    <cellStyle name="Komma 2 4 2 4 2" xfId="891"/>
    <cellStyle name="Komma 2 4 2 4 3" xfId="890"/>
    <cellStyle name="Komma 2 4 2 5" xfId="892"/>
    <cellStyle name="Komma 2 4 2 6" xfId="893"/>
    <cellStyle name="Komma 2 4 2 6 2" xfId="2314"/>
    <cellStyle name="Komma 2 4 2 6 3" xfId="2266"/>
    <cellStyle name="Komma 2 4 2 7" xfId="894"/>
    <cellStyle name="Komma 2 4 2 8" xfId="871"/>
    <cellStyle name="Komma 2 4 2 8 2" xfId="2267"/>
    <cellStyle name="Komma 2 4 3" xfId="116"/>
    <cellStyle name="Komma 2 4 3 2" xfId="259"/>
    <cellStyle name="Komma 2 4 3 2 2" xfId="419"/>
    <cellStyle name="Komma 2 4 3 2 2 2" xfId="898"/>
    <cellStyle name="Komma 2 4 3 2 2 3" xfId="897"/>
    <cellStyle name="Komma 2 4 3 2 3" xfId="899"/>
    <cellStyle name="Komma 2 4 3 2 4" xfId="900"/>
    <cellStyle name="Komma 2 4 3 2 5" xfId="901"/>
    <cellStyle name="Komma 2 4 3 2 6" xfId="896"/>
    <cellStyle name="Komma 2 4 3 3" xfId="418"/>
    <cellStyle name="Komma 2 4 3 3 2" xfId="903"/>
    <cellStyle name="Komma 2 4 3 3 3" xfId="902"/>
    <cellStyle name="Komma 2 4 3 4" xfId="904"/>
    <cellStyle name="Komma 2 4 3 5" xfId="905"/>
    <cellStyle name="Komma 2 4 3 6" xfId="906"/>
    <cellStyle name="Komma 2 4 3 7" xfId="895"/>
    <cellStyle name="Komma 2 4 4" xfId="113"/>
    <cellStyle name="Komma 2 4 4 2" xfId="420"/>
    <cellStyle name="Komma 2 4 4 2 2" xfId="909"/>
    <cellStyle name="Komma 2 4 4 2 3" xfId="908"/>
    <cellStyle name="Komma 2 4 4 3" xfId="910"/>
    <cellStyle name="Komma 2 4 4 4" xfId="911"/>
    <cellStyle name="Komma 2 4 4 5" xfId="912"/>
    <cellStyle name="Komma 2 4 4 6" xfId="907"/>
    <cellStyle name="Komma 2 4 5" xfId="256"/>
    <cellStyle name="Komma 2 4 5 2" xfId="914"/>
    <cellStyle name="Komma 2 4 5 3" xfId="913"/>
    <cellStyle name="Komma 2 4 6" xfId="413"/>
    <cellStyle name="Komma 2 4 6 2" xfId="915"/>
    <cellStyle name="Komma 2 4 7" xfId="916"/>
    <cellStyle name="Komma 2 4 7 2" xfId="2313"/>
    <cellStyle name="Komma 2 4 7 3" xfId="2265"/>
    <cellStyle name="Komma 2 4 8" xfId="917"/>
    <cellStyle name="Komma 2 4 9" xfId="870"/>
    <cellStyle name="Komma 2 4 9 2" xfId="2268"/>
    <cellStyle name="Komma 2 5" xfId="50"/>
    <cellStyle name="Komma 2 5 2" xfId="118"/>
    <cellStyle name="Komma 2 5 2 2" xfId="261"/>
    <cellStyle name="Komma 2 5 2 2 2" xfId="423"/>
    <cellStyle name="Komma 2 5 2 2 2 2" xfId="922"/>
    <cellStyle name="Komma 2 5 2 2 2 3" xfId="921"/>
    <cellStyle name="Komma 2 5 2 2 3" xfId="923"/>
    <cellStyle name="Komma 2 5 2 2 4" xfId="924"/>
    <cellStyle name="Komma 2 5 2 2 5" xfId="925"/>
    <cellStyle name="Komma 2 5 2 2 6" xfId="920"/>
    <cellStyle name="Komma 2 5 2 3" xfId="422"/>
    <cellStyle name="Komma 2 5 2 3 2" xfId="927"/>
    <cellStyle name="Komma 2 5 2 3 3" xfId="926"/>
    <cellStyle name="Komma 2 5 2 4" xfId="928"/>
    <cellStyle name="Komma 2 5 2 5" xfId="929"/>
    <cellStyle name="Komma 2 5 2 6" xfId="930"/>
    <cellStyle name="Komma 2 5 2 7" xfId="919"/>
    <cellStyle name="Komma 2 5 3" xfId="117"/>
    <cellStyle name="Komma 2 5 3 2" xfId="424"/>
    <cellStyle name="Komma 2 5 3 2 2" xfId="933"/>
    <cellStyle name="Komma 2 5 3 2 3" xfId="932"/>
    <cellStyle name="Komma 2 5 3 3" xfId="934"/>
    <cellStyle name="Komma 2 5 3 4" xfId="935"/>
    <cellStyle name="Komma 2 5 3 5" xfId="936"/>
    <cellStyle name="Komma 2 5 3 6" xfId="931"/>
    <cellStyle name="Komma 2 5 4" xfId="260"/>
    <cellStyle name="Komma 2 5 4 2" xfId="938"/>
    <cellStyle name="Komma 2 5 4 3" xfId="937"/>
    <cellStyle name="Komma 2 5 5" xfId="421"/>
    <cellStyle name="Komma 2 5 5 2" xfId="939"/>
    <cellStyle name="Komma 2 5 6" xfId="940"/>
    <cellStyle name="Komma 2 5 6 2" xfId="2312"/>
    <cellStyle name="Komma 2 5 6 3" xfId="2263"/>
    <cellStyle name="Komma 2 5 7" xfId="941"/>
    <cellStyle name="Komma 2 5 8" xfId="918"/>
    <cellStyle name="Komma 2 5 8 2" xfId="2264"/>
    <cellStyle name="Komma 2 6" xfId="119"/>
    <cellStyle name="Komma 2 6 2" xfId="262"/>
    <cellStyle name="Komma 2 6 2 2" xfId="426"/>
    <cellStyle name="Komma 2 6 2 2 2" xfId="945"/>
    <cellStyle name="Komma 2 6 2 2 3" xfId="944"/>
    <cellStyle name="Komma 2 6 2 3" xfId="946"/>
    <cellStyle name="Komma 2 6 2 4" xfId="947"/>
    <cellStyle name="Komma 2 6 2 5" xfId="948"/>
    <cellStyle name="Komma 2 6 2 6" xfId="943"/>
    <cellStyle name="Komma 2 6 3" xfId="425"/>
    <cellStyle name="Komma 2 6 3 2" xfId="950"/>
    <cellStyle name="Komma 2 6 3 3" xfId="949"/>
    <cellStyle name="Komma 2 6 4" xfId="951"/>
    <cellStyle name="Komma 2 6 5" xfId="952"/>
    <cellStyle name="Komma 2 6 6" xfId="953"/>
    <cellStyle name="Komma 2 6 7" xfId="942"/>
    <cellStyle name="Komma 2 7" xfId="96"/>
    <cellStyle name="Komma 2 7 2" xfId="427"/>
    <cellStyle name="Komma 2 7 2 2" xfId="956"/>
    <cellStyle name="Komma 2 7 2 3" xfId="955"/>
    <cellStyle name="Komma 2 7 3" xfId="957"/>
    <cellStyle name="Komma 2 7 4" xfId="958"/>
    <cellStyle name="Komma 2 7 5" xfId="959"/>
    <cellStyle name="Komma 2 7 6" xfId="954"/>
    <cellStyle name="Komma 2 8" xfId="239"/>
    <cellStyle name="Komma 2 8 2" xfId="961"/>
    <cellStyle name="Komma 2 8 3" xfId="960"/>
    <cellStyle name="Komma 2 9" xfId="380"/>
    <cellStyle name="Komma 2 9 2" xfId="962"/>
    <cellStyle name="Komma 3" xfId="24"/>
    <cellStyle name="Komma 3 10" xfId="964"/>
    <cellStyle name="Komma 3 11" xfId="963"/>
    <cellStyle name="Komma 3 2" xfId="42"/>
    <cellStyle name="Komma 3 2 2" xfId="57"/>
    <cellStyle name="Komma 3 2 2 2" xfId="123"/>
    <cellStyle name="Komma 3 2 2 2 2" xfId="266"/>
    <cellStyle name="Komma 3 2 2 2 2 2" xfId="432"/>
    <cellStyle name="Komma 3 2 2 2 2 2 2" xfId="970"/>
    <cellStyle name="Komma 3 2 2 2 2 2 3" xfId="969"/>
    <cellStyle name="Komma 3 2 2 2 2 3" xfId="971"/>
    <cellStyle name="Komma 3 2 2 2 2 4" xfId="972"/>
    <cellStyle name="Komma 3 2 2 2 2 5" xfId="973"/>
    <cellStyle name="Komma 3 2 2 2 2 6" xfId="968"/>
    <cellStyle name="Komma 3 2 2 2 3" xfId="431"/>
    <cellStyle name="Komma 3 2 2 2 3 2" xfId="975"/>
    <cellStyle name="Komma 3 2 2 2 3 3" xfId="974"/>
    <cellStyle name="Komma 3 2 2 2 4" xfId="976"/>
    <cellStyle name="Komma 3 2 2 2 5" xfId="977"/>
    <cellStyle name="Komma 3 2 2 2 6" xfId="978"/>
    <cellStyle name="Komma 3 2 2 2 7" xfId="967"/>
    <cellStyle name="Komma 3 2 2 3" xfId="122"/>
    <cellStyle name="Komma 3 2 2 3 2" xfId="433"/>
    <cellStyle name="Komma 3 2 2 3 2 2" xfId="981"/>
    <cellStyle name="Komma 3 2 2 3 2 3" xfId="980"/>
    <cellStyle name="Komma 3 2 2 3 3" xfId="982"/>
    <cellStyle name="Komma 3 2 2 3 4" xfId="983"/>
    <cellStyle name="Komma 3 2 2 3 5" xfId="984"/>
    <cellStyle name="Komma 3 2 2 3 6" xfId="979"/>
    <cellStyle name="Komma 3 2 2 4" xfId="265"/>
    <cellStyle name="Komma 3 2 2 4 2" xfId="986"/>
    <cellStyle name="Komma 3 2 2 4 3" xfId="985"/>
    <cellStyle name="Komma 3 2 2 5" xfId="430"/>
    <cellStyle name="Komma 3 2 2 5 2" xfId="987"/>
    <cellStyle name="Komma 3 2 2 6" xfId="988"/>
    <cellStyle name="Komma 3 2 2 7" xfId="989"/>
    <cellStyle name="Komma 3 2 2 8" xfId="966"/>
    <cellStyle name="Komma 3 2 3" xfId="124"/>
    <cellStyle name="Komma 3 2 3 2" xfId="267"/>
    <cellStyle name="Komma 3 2 3 2 2" xfId="435"/>
    <cellStyle name="Komma 3 2 3 2 2 2" xfId="993"/>
    <cellStyle name="Komma 3 2 3 2 2 3" xfId="992"/>
    <cellStyle name="Komma 3 2 3 2 3" xfId="994"/>
    <cellStyle name="Komma 3 2 3 2 4" xfId="995"/>
    <cellStyle name="Komma 3 2 3 2 5" xfId="996"/>
    <cellStyle name="Komma 3 2 3 2 6" xfId="991"/>
    <cellStyle name="Komma 3 2 3 3" xfId="434"/>
    <cellStyle name="Komma 3 2 3 3 2" xfId="998"/>
    <cellStyle name="Komma 3 2 3 3 3" xfId="997"/>
    <cellStyle name="Komma 3 2 3 4" xfId="999"/>
    <cellStyle name="Komma 3 2 3 5" xfId="1000"/>
    <cellStyle name="Komma 3 2 3 6" xfId="1001"/>
    <cellStyle name="Komma 3 2 3 7" xfId="990"/>
    <cellStyle name="Komma 3 2 4" xfId="121"/>
    <cellStyle name="Komma 3 2 4 2" xfId="436"/>
    <cellStyle name="Komma 3 2 4 2 2" xfId="1004"/>
    <cellStyle name="Komma 3 2 4 2 3" xfId="1003"/>
    <cellStyle name="Komma 3 2 4 3" xfId="1005"/>
    <cellStyle name="Komma 3 2 4 4" xfId="1006"/>
    <cellStyle name="Komma 3 2 4 5" xfId="1007"/>
    <cellStyle name="Komma 3 2 4 6" xfId="1002"/>
    <cellStyle name="Komma 3 2 5" xfId="264"/>
    <cellStyle name="Komma 3 2 5 2" xfId="1009"/>
    <cellStyle name="Komma 3 2 5 3" xfId="1008"/>
    <cellStyle name="Komma 3 2 6" xfId="429"/>
    <cellStyle name="Komma 3 2 6 2" xfId="1010"/>
    <cellStyle name="Komma 3 2 7" xfId="1011"/>
    <cellStyle name="Komma 3 2 8" xfId="1012"/>
    <cellStyle name="Komma 3 2 9" xfId="965"/>
    <cellStyle name="Komma 3 3" xfId="58"/>
    <cellStyle name="Komma 3 3 2" xfId="126"/>
    <cellStyle name="Komma 3 3 2 2" xfId="127"/>
    <cellStyle name="Komma 3 3 2 2 2" xfId="270"/>
    <cellStyle name="Komma 3 3 2 2 2 2" xfId="440"/>
    <cellStyle name="Komma 3 3 2 2 2 2 2" xfId="1018"/>
    <cellStyle name="Komma 3 3 2 2 2 2 3" xfId="1017"/>
    <cellStyle name="Komma 3 3 2 2 2 3" xfId="1019"/>
    <cellStyle name="Komma 3 3 2 2 2 4" xfId="1020"/>
    <cellStyle name="Komma 3 3 2 2 2 5" xfId="1021"/>
    <cellStyle name="Komma 3 3 2 2 2 6" xfId="1016"/>
    <cellStyle name="Komma 3 3 2 2 3" xfId="439"/>
    <cellStyle name="Komma 3 3 2 2 3 2" xfId="1023"/>
    <cellStyle name="Komma 3 3 2 2 3 3" xfId="1022"/>
    <cellStyle name="Komma 3 3 2 2 4" xfId="1024"/>
    <cellStyle name="Komma 3 3 2 2 5" xfId="1025"/>
    <cellStyle name="Komma 3 3 2 2 6" xfId="1026"/>
    <cellStyle name="Komma 3 3 2 2 7" xfId="1015"/>
    <cellStyle name="Komma 3 3 2 3" xfId="269"/>
    <cellStyle name="Komma 3 3 2 3 2" xfId="441"/>
    <cellStyle name="Komma 3 3 2 3 2 2" xfId="1029"/>
    <cellStyle name="Komma 3 3 2 3 2 3" xfId="1028"/>
    <cellStyle name="Komma 3 3 2 3 3" xfId="1030"/>
    <cellStyle name="Komma 3 3 2 3 4" xfId="1031"/>
    <cellStyle name="Komma 3 3 2 3 5" xfId="1032"/>
    <cellStyle name="Komma 3 3 2 3 6" xfId="1027"/>
    <cellStyle name="Komma 3 3 2 4" xfId="438"/>
    <cellStyle name="Komma 3 3 2 4 2" xfId="1034"/>
    <cellStyle name="Komma 3 3 2 4 3" xfId="1033"/>
    <cellStyle name="Komma 3 3 2 5" xfId="1035"/>
    <cellStyle name="Komma 3 3 2 6" xfId="1036"/>
    <cellStyle name="Komma 3 3 2 6 2" xfId="2311"/>
    <cellStyle name="Komma 3 3 2 6 3" xfId="2260"/>
    <cellStyle name="Komma 3 3 2 7" xfId="1037"/>
    <cellStyle name="Komma 3 3 2 8" xfId="1014"/>
    <cellStyle name="Komma 3 3 2 8 2" xfId="2261"/>
    <cellStyle name="Komma 3 3 3" xfId="128"/>
    <cellStyle name="Komma 3 3 3 2" xfId="271"/>
    <cellStyle name="Komma 3 3 3 2 2" xfId="443"/>
    <cellStyle name="Komma 3 3 3 2 2 2" xfId="1041"/>
    <cellStyle name="Komma 3 3 3 2 2 3" xfId="1040"/>
    <cellStyle name="Komma 3 3 3 2 3" xfId="1042"/>
    <cellStyle name="Komma 3 3 3 2 4" xfId="1043"/>
    <cellStyle name="Komma 3 3 3 2 5" xfId="1044"/>
    <cellStyle name="Komma 3 3 3 2 6" xfId="1039"/>
    <cellStyle name="Komma 3 3 3 3" xfId="442"/>
    <cellStyle name="Komma 3 3 3 3 2" xfId="1046"/>
    <cellStyle name="Komma 3 3 3 3 3" xfId="1045"/>
    <cellStyle name="Komma 3 3 3 4" xfId="1047"/>
    <cellStyle name="Komma 3 3 3 5" xfId="1048"/>
    <cellStyle name="Komma 3 3 3 6" xfId="1049"/>
    <cellStyle name="Komma 3 3 3 7" xfId="1038"/>
    <cellStyle name="Komma 3 3 4" xfId="125"/>
    <cellStyle name="Komma 3 3 4 2" xfId="444"/>
    <cellStyle name="Komma 3 3 4 2 2" xfId="1052"/>
    <cellStyle name="Komma 3 3 4 2 3" xfId="1051"/>
    <cellStyle name="Komma 3 3 4 3" xfId="1053"/>
    <cellStyle name="Komma 3 3 4 4" xfId="1054"/>
    <cellStyle name="Komma 3 3 4 5" xfId="1055"/>
    <cellStyle name="Komma 3 3 4 6" xfId="1050"/>
    <cellStyle name="Komma 3 3 5" xfId="268"/>
    <cellStyle name="Komma 3 3 5 2" xfId="1057"/>
    <cellStyle name="Komma 3 3 5 3" xfId="1056"/>
    <cellStyle name="Komma 3 3 6" xfId="437"/>
    <cellStyle name="Komma 3 3 6 2" xfId="1058"/>
    <cellStyle name="Komma 3 3 7" xfId="1059"/>
    <cellStyle name="Komma 3 3 7 2" xfId="2310"/>
    <cellStyle name="Komma 3 3 7 3" xfId="2259"/>
    <cellStyle name="Komma 3 3 8" xfId="1060"/>
    <cellStyle name="Komma 3 3 9" xfId="1013"/>
    <cellStyle name="Komma 3 3 9 2" xfId="2262"/>
    <cellStyle name="Komma 3 4" xfId="56"/>
    <cellStyle name="Komma 3 4 2" xfId="130"/>
    <cellStyle name="Komma 3 4 2 2" xfId="273"/>
    <cellStyle name="Komma 3 4 2 2 2" xfId="447"/>
    <cellStyle name="Komma 3 4 2 2 2 2" xfId="1065"/>
    <cellStyle name="Komma 3 4 2 2 2 3" xfId="1064"/>
    <cellStyle name="Komma 3 4 2 2 3" xfId="1066"/>
    <cellStyle name="Komma 3 4 2 2 4" xfId="1067"/>
    <cellStyle name="Komma 3 4 2 2 5" xfId="1068"/>
    <cellStyle name="Komma 3 4 2 2 6" xfId="1063"/>
    <cellStyle name="Komma 3 4 2 3" xfId="446"/>
    <cellStyle name="Komma 3 4 2 3 2" xfId="1070"/>
    <cellStyle name="Komma 3 4 2 3 3" xfId="1069"/>
    <cellStyle name="Komma 3 4 2 4" xfId="1071"/>
    <cellStyle name="Komma 3 4 2 5" xfId="1072"/>
    <cellStyle name="Komma 3 4 2 6" xfId="1073"/>
    <cellStyle name="Komma 3 4 2 7" xfId="1062"/>
    <cellStyle name="Komma 3 4 3" xfId="129"/>
    <cellStyle name="Komma 3 4 3 2" xfId="448"/>
    <cellStyle name="Komma 3 4 3 2 2" xfId="1076"/>
    <cellStyle name="Komma 3 4 3 2 3" xfId="1075"/>
    <cellStyle name="Komma 3 4 3 3" xfId="1077"/>
    <cellStyle name="Komma 3 4 3 4" xfId="1078"/>
    <cellStyle name="Komma 3 4 3 5" xfId="1079"/>
    <cellStyle name="Komma 3 4 3 6" xfId="1074"/>
    <cellStyle name="Komma 3 4 4" xfId="272"/>
    <cellStyle name="Komma 3 4 4 2" xfId="1081"/>
    <cellStyle name="Komma 3 4 4 3" xfId="1080"/>
    <cellStyle name="Komma 3 4 5" xfId="445"/>
    <cellStyle name="Komma 3 4 5 2" xfId="1082"/>
    <cellStyle name="Komma 3 4 6" xfId="1083"/>
    <cellStyle name="Komma 3 4 7" xfId="1084"/>
    <cellStyle name="Komma 3 4 8" xfId="1061"/>
    <cellStyle name="Komma 3 5" xfId="131"/>
    <cellStyle name="Komma 3 5 2" xfId="274"/>
    <cellStyle name="Komma 3 5 2 2" xfId="450"/>
    <cellStyle name="Komma 3 5 2 2 2" xfId="1088"/>
    <cellStyle name="Komma 3 5 2 2 3" xfId="1087"/>
    <cellStyle name="Komma 3 5 2 3" xfId="1089"/>
    <cellStyle name="Komma 3 5 2 4" xfId="1090"/>
    <cellStyle name="Komma 3 5 2 5" xfId="1091"/>
    <cellStyle name="Komma 3 5 2 6" xfId="1086"/>
    <cellStyle name="Komma 3 5 3" xfId="449"/>
    <cellStyle name="Komma 3 5 3 2" xfId="1093"/>
    <cellStyle name="Komma 3 5 3 3" xfId="1092"/>
    <cellStyle name="Komma 3 5 4" xfId="1094"/>
    <cellStyle name="Komma 3 5 5" xfId="1095"/>
    <cellStyle name="Komma 3 5 6" xfId="1096"/>
    <cellStyle name="Komma 3 5 7" xfId="1085"/>
    <cellStyle name="Komma 3 6" xfId="120"/>
    <cellStyle name="Komma 3 6 2" xfId="451"/>
    <cellStyle name="Komma 3 6 2 2" xfId="1099"/>
    <cellStyle name="Komma 3 6 2 3" xfId="1098"/>
    <cellStyle name="Komma 3 6 3" xfId="1100"/>
    <cellStyle name="Komma 3 6 4" xfId="1101"/>
    <cellStyle name="Komma 3 6 5" xfId="1102"/>
    <cellStyle name="Komma 3 6 6" xfId="1097"/>
    <cellStyle name="Komma 3 7" xfId="263"/>
    <cellStyle name="Komma 3 7 2" xfId="1104"/>
    <cellStyle name="Komma 3 7 3" xfId="1103"/>
    <cellStyle name="Komma 3 8" xfId="428"/>
    <cellStyle name="Komma 3 8 2" xfId="1105"/>
    <cellStyle name="Komma 3 9" xfId="1106"/>
    <cellStyle name="Komma 4" xfId="43"/>
    <cellStyle name="Komma 4 10" xfId="1107"/>
    <cellStyle name="Komma 4 2" xfId="60"/>
    <cellStyle name="Komma 4 2 2" xfId="134"/>
    <cellStyle name="Komma 4 2 2 2" xfId="135"/>
    <cellStyle name="Komma 4 2 2 2 2" xfId="278"/>
    <cellStyle name="Komma 4 2 2 2 2 2" xfId="456"/>
    <cellStyle name="Komma 4 2 2 2 2 2 2" xfId="1113"/>
    <cellStyle name="Komma 4 2 2 2 2 2 3" xfId="1112"/>
    <cellStyle name="Komma 4 2 2 2 2 3" xfId="1114"/>
    <cellStyle name="Komma 4 2 2 2 2 4" xfId="1115"/>
    <cellStyle name="Komma 4 2 2 2 2 5" xfId="1116"/>
    <cellStyle name="Komma 4 2 2 2 2 6" xfId="1111"/>
    <cellStyle name="Komma 4 2 2 2 3" xfId="455"/>
    <cellStyle name="Komma 4 2 2 2 3 2" xfId="1118"/>
    <cellStyle name="Komma 4 2 2 2 3 3" xfId="1117"/>
    <cellStyle name="Komma 4 2 2 2 4" xfId="1119"/>
    <cellStyle name="Komma 4 2 2 2 5" xfId="1120"/>
    <cellStyle name="Komma 4 2 2 2 6" xfId="1121"/>
    <cellStyle name="Komma 4 2 2 2 7" xfId="1110"/>
    <cellStyle name="Komma 4 2 2 3" xfId="277"/>
    <cellStyle name="Komma 4 2 2 3 2" xfId="457"/>
    <cellStyle name="Komma 4 2 2 3 2 2" xfId="1124"/>
    <cellStyle name="Komma 4 2 2 3 2 3" xfId="1123"/>
    <cellStyle name="Komma 4 2 2 3 3" xfId="1125"/>
    <cellStyle name="Komma 4 2 2 3 4" xfId="1126"/>
    <cellStyle name="Komma 4 2 2 3 5" xfId="1127"/>
    <cellStyle name="Komma 4 2 2 3 6" xfId="1122"/>
    <cellStyle name="Komma 4 2 2 4" xfId="454"/>
    <cellStyle name="Komma 4 2 2 4 2" xfId="1129"/>
    <cellStyle name="Komma 4 2 2 4 3" xfId="1128"/>
    <cellStyle name="Komma 4 2 2 5" xfId="1130"/>
    <cellStyle name="Komma 4 2 2 6" xfId="1131"/>
    <cellStyle name="Komma 4 2 2 7" xfId="1132"/>
    <cellStyle name="Komma 4 2 2 8" xfId="1109"/>
    <cellStyle name="Komma 4 2 3" xfId="136"/>
    <cellStyle name="Komma 4 2 3 2" xfId="279"/>
    <cellStyle name="Komma 4 2 3 2 2" xfId="459"/>
    <cellStyle name="Komma 4 2 3 2 2 2" xfId="1136"/>
    <cellStyle name="Komma 4 2 3 2 2 3" xfId="1135"/>
    <cellStyle name="Komma 4 2 3 2 3" xfId="1137"/>
    <cellStyle name="Komma 4 2 3 2 4" xfId="1138"/>
    <cellStyle name="Komma 4 2 3 2 5" xfId="1139"/>
    <cellStyle name="Komma 4 2 3 2 6" xfId="1134"/>
    <cellStyle name="Komma 4 2 3 3" xfId="458"/>
    <cellStyle name="Komma 4 2 3 3 2" xfId="1141"/>
    <cellStyle name="Komma 4 2 3 3 3" xfId="1140"/>
    <cellStyle name="Komma 4 2 3 4" xfId="1142"/>
    <cellStyle name="Komma 4 2 3 5" xfId="1143"/>
    <cellStyle name="Komma 4 2 3 6" xfId="1144"/>
    <cellStyle name="Komma 4 2 3 7" xfId="1133"/>
    <cellStyle name="Komma 4 2 4" xfId="133"/>
    <cellStyle name="Komma 4 2 4 2" xfId="460"/>
    <cellStyle name="Komma 4 2 4 2 2" xfId="1147"/>
    <cellStyle name="Komma 4 2 4 2 3" xfId="1146"/>
    <cellStyle name="Komma 4 2 4 3" xfId="1148"/>
    <cellStyle name="Komma 4 2 4 4" xfId="1149"/>
    <cellStyle name="Komma 4 2 4 5" xfId="1150"/>
    <cellStyle name="Komma 4 2 4 6" xfId="1145"/>
    <cellStyle name="Komma 4 2 5" xfId="276"/>
    <cellStyle name="Komma 4 2 5 2" xfId="1152"/>
    <cellStyle name="Komma 4 2 5 3" xfId="1151"/>
    <cellStyle name="Komma 4 2 6" xfId="453"/>
    <cellStyle name="Komma 4 2 6 2" xfId="1153"/>
    <cellStyle name="Komma 4 2 7" xfId="1154"/>
    <cellStyle name="Komma 4 2 8" xfId="1155"/>
    <cellStyle name="Komma 4 2 9" xfId="1108"/>
    <cellStyle name="Komma 4 3" xfId="59"/>
    <cellStyle name="Komma 4 3 2" xfId="138"/>
    <cellStyle name="Komma 4 3 2 2" xfId="281"/>
    <cellStyle name="Komma 4 3 2 2 2" xfId="463"/>
    <cellStyle name="Komma 4 3 2 2 2 2" xfId="1160"/>
    <cellStyle name="Komma 4 3 2 2 2 3" xfId="1159"/>
    <cellStyle name="Komma 4 3 2 2 3" xfId="1161"/>
    <cellStyle name="Komma 4 3 2 2 4" xfId="1162"/>
    <cellStyle name="Komma 4 3 2 2 5" xfId="1163"/>
    <cellStyle name="Komma 4 3 2 2 6" xfId="1158"/>
    <cellStyle name="Komma 4 3 2 3" xfId="462"/>
    <cellStyle name="Komma 4 3 2 3 2" xfId="1165"/>
    <cellStyle name="Komma 4 3 2 3 3" xfId="1164"/>
    <cellStyle name="Komma 4 3 2 4" xfId="1166"/>
    <cellStyle name="Komma 4 3 2 5" xfId="1167"/>
    <cellStyle name="Komma 4 3 2 6" xfId="1168"/>
    <cellStyle name="Komma 4 3 2 7" xfId="1157"/>
    <cellStyle name="Komma 4 3 3" xfId="137"/>
    <cellStyle name="Komma 4 3 3 2" xfId="464"/>
    <cellStyle name="Komma 4 3 3 2 2" xfId="1171"/>
    <cellStyle name="Komma 4 3 3 2 3" xfId="1170"/>
    <cellStyle name="Komma 4 3 3 3" xfId="1172"/>
    <cellStyle name="Komma 4 3 3 4" xfId="1173"/>
    <cellStyle name="Komma 4 3 3 5" xfId="1174"/>
    <cellStyle name="Komma 4 3 3 6" xfId="1169"/>
    <cellStyle name="Komma 4 3 4" xfId="280"/>
    <cellStyle name="Komma 4 3 4 2" xfId="1176"/>
    <cellStyle name="Komma 4 3 4 3" xfId="1175"/>
    <cellStyle name="Komma 4 3 5" xfId="461"/>
    <cellStyle name="Komma 4 3 5 2" xfId="1177"/>
    <cellStyle name="Komma 4 3 6" xfId="1178"/>
    <cellStyle name="Komma 4 3 7" xfId="1179"/>
    <cellStyle name="Komma 4 3 8" xfId="1156"/>
    <cellStyle name="Komma 4 4" xfId="139"/>
    <cellStyle name="Komma 4 4 2" xfId="282"/>
    <cellStyle name="Komma 4 4 2 2" xfId="466"/>
    <cellStyle name="Komma 4 4 2 2 2" xfId="1183"/>
    <cellStyle name="Komma 4 4 2 2 3" xfId="1182"/>
    <cellStyle name="Komma 4 4 2 3" xfId="1184"/>
    <cellStyle name="Komma 4 4 2 4" xfId="1185"/>
    <cellStyle name="Komma 4 4 2 5" xfId="1186"/>
    <cellStyle name="Komma 4 4 2 6" xfId="1181"/>
    <cellStyle name="Komma 4 4 3" xfId="465"/>
    <cellStyle name="Komma 4 4 3 2" xfId="1188"/>
    <cellStyle name="Komma 4 4 3 3" xfId="1187"/>
    <cellStyle name="Komma 4 4 4" xfId="1189"/>
    <cellStyle name="Komma 4 4 5" xfId="1190"/>
    <cellStyle name="Komma 4 4 6" xfId="1191"/>
    <cellStyle name="Komma 4 4 7" xfId="1180"/>
    <cellStyle name="Komma 4 5" xfId="132"/>
    <cellStyle name="Komma 4 5 2" xfId="467"/>
    <cellStyle name="Komma 4 5 2 2" xfId="1194"/>
    <cellStyle name="Komma 4 5 2 3" xfId="1193"/>
    <cellStyle name="Komma 4 5 3" xfId="1195"/>
    <cellStyle name="Komma 4 5 4" xfId="1196"/>
    <cellStyle name="Komma 4 5 5" xfId="1197"/>
    <cellStyle name="Komma 4 5 6" xfId="1192"/>
    <cellStyle name="Komma 4 6" xfId="275"/>
    <cellStyle name="Komma 4 6 2" xfId="1199"/>
    <cellStyle name="Komma 4 6 3" xfId="1198"/>
    <cellStyle name="Komma 4 7" xfId="452"/>
    <cellStyle name="Komma 4 7 2" xfId="1200"/>
    <cellStyle name="Komma 4 8" xfId="1201"/>
    <cellStyle name="Komma 4 9" xfId="1202"/>
    <cellStyle name="Komma 5" xfId="45"/>
    <cellStyle name="Komma 5 10" xfId="1203"/>
    <cellStyle name="Komma 5 2" xfId="62"/>
    <cellStyle name="Komma 5 2 2" xfId="142"/>
    <cellStyle name="Komma 5 2 2 2" xfId="143"/>
    <cellStyle name="Komma 5 2 2 2 2" xfId="286"/>
    <cellStyle name="Komma 5 2 2 2 2 2" xfId="472"/>
    <cellStyle name="Komma 5 2 2 2 2 2 2" xfId="1209"/>
    <cellStyle name="Komma 5 2 2 2 2 2 3" xfId="1208"/>
    <cellStyle name="Komma 5 2 2 2 2 3" xfId="1210"/>
    <cellStyle name="Komma 5 2 2 2 2 4" xfId="1211"/>
    <cellStyle name="Komma 5 2 2 2 2 5" xfId="1212"/>
    <cellStyle name="Komma 5 2 2 2 2 6" xfId="1207"/>
    <cellStyle name="Komma 5 2 2 2 3" xfId="471"/>
    <cellStyle name="Komma 5 2 2 2 3 2" xfId="1214"/>
    <cellStyle name="Komma 5 2 2 2 3 3" xfId="1213"/>
    <cellStyle name="Komma 5 2 2 2 4" xfId="1215"/>
    <cellStyle name="Komma 5 2 2 2 5" xfId="1216"/>
    <cellStyle name="Komma 5 2 2 2 6" xfId="1217"/>
    <cellStyle name="Komma 5 2 2 2 7" xfId="1206"/>
    <cellStyle name="Komma 5 2 2 3" xfId="285"/>
    <cellStyle name="Komma 5 2 2 3 2" xfId="473"/>
    <cellStyle name="Komma 5 2 2 3 2 2" xfId="1220"/>
    <cellStyle name="Komma 5 2 2 3 2 3" xfId="1219"/>
    <cellStyle name="Komma 5 2 2 3 3" xfId="1221"/>
    <cellStyle name="Komma 5 2 2 3 4" xfId="1222"/>
    <cellStyle name="Komma 5 2 2 3 5" xfId="1223"/>
    <cellStyle name="Komma 5 2 2 3 6" xfId="1218"/>
    <cellStyle name="Komma 5 2 2 4" xfId="470"/>
    <cellStyle name="Komma 5 2 2 4 2" xfId="1225"/>
    <cellStyle name="Komma 5 2 2 4 3" xfId="1224"/>
    <cellStyle name="Komma 5 2 2 5" xfId="1226"/>
    <cellStyle name="Komma 5 2 2 6" xfId="1227"/>
    <cellStyle name="Komma 5 2 2 7" xfId="1228"/>
    <cellStyle name="Komma 5 2 2 8" xfId="1205"/>
    <cellStyle name="Komma 5 2 3" xfId="144"/>
    <cellStyle name="Komma 5 2 3 2" xfId="287"/>
    <cellStyle name="Komma 5 2 3 2 2" xfId="475"/>
    <cellStyle name="Komma 5 2 3 2 2 2" xfId="1232"/>
    <cellStyle name="Komma 5 2 3 2 2 3" xfId="1231"/>
    <cellStyle name="Komma 5 2 3 2 3" xfId="1233"/>
    <cellStyle name="Komma 5 2 3 2 4" xfId="1234"/>
    <cellStyle name="Komma 5 2 3 2 5" xfId="1235"/>
    <cellStyle name="Komma 5 2 3 2 6" xfId="1230"/>
    <cellStyle name="Komma 5 2 3 3" xfId="474"/>
    <cellStyle name="Komma 5 2 3 3 2" xfId="1237"/>
    <cellStyle name="Komma 5 2 3 3 3" xfId="1236"/>
    <cellStyle name="Komma 5 2 3 4" xfId="1238"/>
    <cellStyle name="Komma 5 2 3 5" xfId="1239"/>
    <cellStyle name="Komma 5 2 3 6" xfId="1240"/>
    <cellStyle name="Komma 5 2 3 7" xfId="1229"/>
    <cellStyle name="Komma 5 2 4" xfId="141"/>
    <cellStyle name="Komma 5 2 4 2" xfId="476"/>
    <cellStyle name="Komma 5 2 4 2 2" xfId="1243"/>
    <cellStyle name="Komma 5 2 4 2 3" xfId="1242"/>
    <cellStyle name="Komma 5 2 4 3" xfId="1244"/>
    <cellStyle name="Komma 5 2 4 4" xfId="1245"/>
    <cellStyle name="Komma 5 2 4 5" xfId="1246"/>
    <cellStyle name="Komma 5 2 4 6" xfId="1241"/>
    <cellStyle name="Komma 5 2 5" xfId="284"/>
    <cellStyle name="Komma 5 2 5 2" xfId="1248"/>
    <cellStyle name="Komma 5 2 5 3" xfId="1247"/>
    <cellStyle name="Komma 5 2 6" xfId="469"/>
    <cellStyle name="Komma 5 2 6 2" xfId="1249"/>
    <cellStyle name="Komma 5 2 7" xfId="1250"/>
    <cellStyle name="Komma 5 2 8" xfId="1251"/>
    <cellStyle name="Komma 5 2 9" xfId="1204"/>
    <cellStyle name="Komma 5 3" xfId="61"/>
    <cellStyle name="Komma 5 3 2" xfId="146"/>
    <cellStyle name="Komma 5 3 2 2" xfId="289"/>
    <cellStyle name="Komma 5 3 2 2 2" xfId="479"/>
    <cellStyle name="Komma 5 3 2 2 2 2" xfId="1256"/>
    <cellStyle name="Komma 5 3 2 2 2 3" xfId="1255"/>
    <cellStyle name="Komma 5 3 2 2 3" xfId="1257"/>
    <cellStyle name="Komma 5 3 2 2 4" xfId="1258"/>
    <cellStyle name="Komma 5 3 2 2 5" xfId="1259"/>
    <cellStyle name="Komma 5 3 2 2 6" xfId="1254"/>
    <cellStyle name="Komma 5 3 2 3" xfId="478"/>
    <cellStyle name="Komma 5 3 2 3 2" xfId="1261"/>
    <cellStyle name="Komma 5 3 2 3 3" xfId="1260"/>
    <cellStyle name="Komma 5 3 2 4" xfId="1262"/>
    <cellStyle name="Komma 5 3 2 5" xfId="1263"/>
    <cellStyle name="Komma 5 3 2 6" xfId="1264"/>
    <cellStyle name="Komma 5 3 2 7" xfId="1253"/>
    <cellStyle name="Komma 5 3 3" xfId="145"/>
    <cellStyle name="Komma 5 3 3 2" xfId="480"/>
    <cellStyle name="Komma 5 3 3 2 2" xfId="1267"/>
    <cellStyle name="Komma 5 3 3 2 3" xfId="1266"/>
    <cellStyle name="Komma 5 3 3 3" xfId="1268"/>
    <cellStyle name="Komma 5 3 3 4" xfId="1269"/>
    <cellStyle name="Komma 5 3 3 5" xfId="1270"/>
    <cellStyle name="Komma 5 3 3 6" xfId="1265"/>
    <cellStyle name="Komma 5 3 4" xfId="288"/>
    <cellStyle name="Komma 5 3 4 2" xfId="1272"/>
    <cellStyle name="Komma 5 3 4 3" xfId="1271"/>
    <cellStyle name="Komma 5 3 5" xfId="477"/>
    <cellStyle name="Komma 5 3 5 2" xfId="1273"/>
    <cellStyle name="Komma 5 3 6" xfId="1274"/>
    <cellStyle name="Komma 5 3 7" xfId="1275"/>
    <cellStyle name="Komma 5 3 8" xfId="1252"/>
    <cellStyle name="Komma 5 4" xfId="147"/>
    <cellStyle name="Komma 5 4 2" xfId="290"/>
    <cellStyle name="Komma 5 4 2 2" xfId="482"/>
    <cellStyle name="Komma 5 4 2 2 2" xfId="1279"/>
    <cellStyle name="Komma 5 4 2 2 3" xfId="1278"/>
    <cellStyle name="Komma 5 4 2 3" xfId="1280"/>
    <cellStyle name="Komma 5 4 2 4" xfId="1281"/>
    <cellStyle name="Komma 5 4 2 5" xfId="1282"/>
    <cellStyle name="Komma 5 4 2 6" xfId="1277"/>
    <cellStyle name="Komma 5 4 3" xfId="481"/>
    <cellStyle name="Komma 5 4 3 2" xfId="1284"/>
    <cellStyle name="Komma 5 4 3 3" xfId="1283"/>
    <cellStyle name="Komma 5 4 4" xfId="1285"/>
    <cellStyle name="Komma 5 4 5" xfId="1286"/>
    <cellStyle name="Komma 5 4 6" xfId="1287"/>
    <cellStyle name="Komma 5 4 7" xfId="1276"/>
    <cellStyle name="Komma 5 5" xfId="140"/>
    <cellStyle name="Komma 5 5 2" xfId="483"/>
    <cellStyle name="Komma 5 5 2 2" xfId="1290"/>
    <cellStyle name="Komma 5 5 2 3" xfId="1289"/>
    <cellStyle name="Komma 5 5 3" xfId="1291"/>
    <cellStyle name="Komma 5 5 4" xfId="1292"/>
    <cellStyle name="Komma 5 5 5" xfId="1293"/>
    <cellStyle name="Komma 5 5 6" xfId="1288"/>
    <cellStyle name="Komma 5 6" xfId="283"/>
    <cellStyle name="Komma 5 6 2" xfId="1295"/>
    <cellStyle name="Komma 5 6 3" xfId="1294"/>
    <cellStyle name="Komma 5 7" xfId="468"/>
    <cellStyle name="Komma 5 7 2" xfId="1296"/>
    <cellStyle name="Komma 5 8" xfId="1297"/>
    <cellStyle name="Komma 5 9" xfId="1298"/>
    <cellStyle name="Komma 6" xfId="32"/>
    <cellStyle name="Komma 6 10" xfId="1299"/>
    <cellStyle name="Komma 6 2" xfId="64"/>
    <cellStyle name="Komma 6 2 2" xfId="150"/>
    <cellStyle name="Komma 6 2 2 2" xfId="151"/>
    <cellStyle name="Komma 6 2 2 2 2" xfId="294"/>
    <cellStyle name="Komma 6 2 2 2 2 2" xfId="488"/>
    <cellStyle name="Komma 6 2 2 2 2 2 2" xfId="1305"/>
    <cellStyle name="Komma 6 2 2 2 2 2 3" xfId="1304"/>
    <cellStyle name="Komma 6 2 2 2 2 3" xfId="1306"/>
    <cellStyle name="Komma 6 2 2 2 2 4" xfId="1307"/>
    <cellStyle name="Komma 6 2 2 2 2 5" xfId="1308"/>
    <cellStyle name="Komma 6 2 2 2 2 6" xfId="1303"/>
    <cellStyle name="Komma 6 2 2 2 3" xfId="487"/>
    <cellStyle name="Komma 6 2 2 2 3 2" xfId="1310"/>
    <cellStyle name="Komma 6 2 2 2 3 3" xfId="1309"/>
    <cellStyle name="Komma 6 2 2 2 4" xfId="1311"/>
    <cellStyle name="Komma 6 2 2 2 5" xfId="1312"/>
    <cellStyle name="Komma 6 2 2 2 6" xfId="1313"/>
    <cellStyle name="Komma 6 2 2 2 7" xfId="1302"/>
    <cellStyle name="Komma 6 2 2 3" xfId="293"/>
    <cellStyle name="Komma 6 2 2 3 2" xfId="489"/>
    <cellStyle name="Komma 6 2 2 3 2 2" xfId="1316"/>
    <cellStyle name="Komma 6 2 2 3 2 3" xfId="1315"/>
    <cellStyle name="Komma 6 2 2 3 3" xfId="1317"/>
    <cellStyle name="Komma 6 2 2 3 4" xfId="1318"/>
    <cellStyle name="Komma 6 2 2 3 5" xfId="1319"/>
    <cellStyle name="Komma 6 2 2 3 6" xfId="1314"/>
    <cellStyle name="Komma 6 2 2 4" xfId="486"/>
    <cellStyle name="Komma 6 2 2 4 2" xfId="1321"/>
    <cellStyle name="Komma 6 2 2 4 3" xfId="1320"/>
    <cellStyle name="Komma 6 2 2 5" xfId="1322"/>
    <cellStyle name="Komma 6 2 2 6" xfId="1323"/>
    <cellStyle name="Komma 6 2 2 7" xfId="1324"/>
    <cellStyle name="Komma 6 2 2 8" xfId="1301"/>
    <cellStyle name="Komma 6 2 3" xfId="152"/>
    <cellStyle name="Komma 6 2 3 2" xfId="295"/>
    <cellStyle name="Komma 6 2 3 2 2" xfId="491"/>
    <cellStyle name="Komma 6 2 3 2 2 2" xfId="1328"/>
    <cellStyle name="Komma 6 2 3 2 2 3" xfId="1327"/>
    <cellStyle name="Komma 6 2 3 2 3" xfId="1329"/>
    <cellStyle name="Komma 6 2 3 2 4" xfId="1330"/>
    <cellStyle name="Komma 6 2 3 2 5" xfId="1331"/>
    <cellStyle name="Komma 6 2 3 2 6" xfId="1326"/>
    <cellStyle name="Komma 6 2 3 3" xfId="490"/>
    <cellStyle name="Komma 6 2 3 3 2" xfId="1333"/>
    <cellStyle name="Komma 6 2 3 3 3" xfId="1332"/>
    <cellStyle name="Komma 6 2 3 4" xfId="1334"/>
    <cellStyle name="Komma 6 2 3 5" xfId="1335"/>
    <cellStyle name="Komma 6 2 3 6" xfId="1336"/>
    <cellStyle name="Komma 6 2 3 7" xfId="1325"/>
    <cellStyle name="Komma 6 2 4" xfId="149"/>
    <cellStyle name="Komma 6 2 4 2" xfId="492"/>
    <cellStyle name="Komma 6 2 4 2 2" xfId="1339"/>
    <cellStyle name="Komma 6 2 4 2 3" xfId="1338"/>
    <cellStyle name="Komma 6 2 4 3" xfId="1340"/>
    <cellStyle name="Komma 6 2 4 4" xfId="1341"/>
    <cellStyle name="Komma 6 2 4 5" xfId="1342"/>
    <cellStyle name="Komma 6 2 4 6" xfId="1337"/>
    <cellStyle name="Komma 6 2 5" xfId="292"/>
    <cellStyle name="Komma 6 2 5 2" xfId="1344"/>
    <cellStyle name="Komma 6 2 5 3" xfId="1343"/>
    <cellStyle name="Komma 6 2 6" xfId="485"/>
    <cellStyle name="Komma 6 2 6 2" xfId="1345"/>
    <cellStyle name="Komma 6 2 7" xfId="1346"/>
    <cellStyle name="Komma 6 2 8" xfId="1347"/>
    <cellStyle name="Komma 6 2 9" xfId="1300"/>
    <cellStyle name="Komma 6 3" xfId="63"/>
    <cellStyle name="Komma 6 3 2" xfId="154"/>
    <cellStyle name="Komma 6 3 2 2" xfId="297"/>
    <cellStyle name="Komma 6 3 2 2 2" xfId="495"/>
    <cellStyle name="Komma 6 3 2 2 2 2" xfId="1352"/>
    <cellStyle name="Komma 6 3 2 2 2 3" xfId="1351"/>
    <cellStyle name="Komma 6 3 2 2 3" xfId="1353"/>
    <cellStyle name="Komma 6 3 2 2 4" xfId="1354"/>
    <cellStyle name="Komma 6 3 2 2 5" xfId="1355"/>
    <cellStyle name="Komma 6 3 2 2 6" xfId="1350"/>
    <cellStyle name="Komma 6 3 2 3" xfId="494"/>
    <cellStyle name="Komma 6 3 2 3 2" xfId="1357"/>
    <cellStyle name="Komma 6 3 2 3 3" xfId="1356"/>
    <cellStyle name="Komma 6 3 2 4" xfId="1358"/>
    <cellStyle name="Komma 6 3 2 5" xfId="1359"/>
    <cellStyle name="Komma 6 3 2 6" xfId="1360"/>
    <cellStyle name="Komma 6 3 2 7" xfId="1349"/>
    <cellStyle name="Komma 6 3 3" xfId="153"/>
    <cellStyle name="Komma 6 3 3 2" xfId="496"/>
    <cellStyle name="Komma 6 3 3 2 2" xfId="1363"/>
    <cellStyle name="Komma 6 3 3 2 3" xfId="1362"/>
    <cellStyle name="Komma 6 3 3 3" xfId="1364"/>
    <cellStyle name="Komma 6 3 3 4" xfId="1365"/>
    <cellStyle name="Komma 6 3 3 5" xfId="1366"/>
    <cellStyle name="Komma 6 3 3 6" xfId="1361"/>
    <cellStyle name="Komma 6 3 4" xfId="296"/>
    <cellStyle name="Komma 6 3 4 2" xfId="1368"/>
    <cellStyle name="Komma 6 3 4 3" xfId="1367"/>
    <cellStyle name="Komma 6 3 5" xfId="493"/>
    <cellStyle name="Komma 6 3 5 2" xfId="1369"/>
    <cellStyle name="Komma 6 3 6" xfId="1370"/>
    <cellStyle name="Komma 6 3 7" xfId="1371"/>
    <cellStyle name="Komma 6 3 8" xfId="1348"/>
    <cellStyle name="Komma 6 4" xfId="155"/>
    <cellStyle name="Komma 6 4 2" xfId="298"/>
    <cellStyle name="Komma 6 4 2 2" xfId="498"/>
    <cellStyle name="Komma 6 4 2 2 2" xfId="1375"/>
    <cellStyle name="Komma 6 4 2 2 3" xfId="1374"/>
    <cellStyle name="Komma 6 4 2 3" xfId="1376"/>
    <cellStyle name="Komma 6 4 2 4" xfId="1377"/>
    <cellStyle name="Komma 6 4 2 5" xfId="1378"/>
    <cellStyle name="Komma 6 4 2 6" xfId="1373"/>
    <cellStyle name="Komma 6 4 3" xfId="497"/>
    <cellStyle name="Komma 6 4 3 2" xfId="1380"/>
    <cellStyle name="Komma 6 4 3 3" xfId="1379"/>
    <cellStyle name="Komma 6 4 4" xfId="1381"/>
    <cellStyle name="Komma 6 4 5" xfId="1382"/>
    <cellStyle name="Komma 6 4 6" xfId="1383"/>
    <cellStyle name="Komma 6 4 7" xfId="1372"/>
    <cellStyle name="Komma 6 5" xfId="148"/>
    <cellStyle name="Komma 6 5 2" xfId="499"/>
    <cellStyle name="Komma 6 5 2 2" xfId="1386"/>
    <cellStyle name="Komma 6 5 2 3" xfId="1385"/>
    <cellStyle name="Komma 6 5 3" xfId="1387"/>
    <cellStyle name="Komma 6 5 4" xfId="1388"/>
    <cellStyle name="Komma 6 5 5" xfId="1389"/>
    <cellStyle name="Komma 6 5 6" xfId="1384"/>
    <cellStyle name="Komma 6 6" xfId="291"/>
    <cellStyle name="Komma 6 6 2" xfId="1391"/>
    <cellStyle name="Komma 6 6 3" xfId="1390"/>
    <cellStyle name="Komma 6 7" xfId="484"/>
    <cellStyle name="Komma 6 7 2" xfId="1392"/>
    <cellStyle name="Komma 6 8" xfId="1393"/>
    <cellStyle name="Komma 6 9" xfId="1394"/>
    <cellStyle name="Komma 7" xfId="65"/>
    <cellStyle name="Komma 7 2" xfId="157"/>
    <cellStyle name="Komma 7 2 2" xfId="158"/>
    <cellStyle name="Komma 7 2 2 2" xfId="301"/>
    <cellStyle name="Komma 7 2 2 2 2" xfId="503"/>
    <cellStyle name="Komma 7 2 2 2 2 2" xfId="1400"/>
    <cellStyle name="Komma 7 2 2 2 2 3" xfId="1399"/>
    <cellStyle name="Komma 7 2 2 2 3" xfId="1401"/>
    <cellStyle name="Komma 7 2 2 2 4" xfId="1402"/>
    <cellStyle name="Komma 7 2 2 2 5" xfId="1403"/>
    <cellStyle name="Komma 7 2 2 2 6" xfId="1398"/>
    <cellStyle name="Komma 7 2 2 3" xfId="502"/>
    <cellStyle name="Komma 7 2 2 3 2" xfId="1405"/>
    <cellStyle name="Komma 7 2 2 3 3" xfId="1404"/>
    <cellStyle name="Komma 7 2 2 4" xfId="1406"/>
    <cellStyle name="Komma 7 2 2 5" xfId="1407"/>
    <cellStyle name="Komma 7 2 2 6" xfId="1408"/>
    <cellStyle name="Komma 7 2 2 7" xfId="1397"/>
    <cellStyle name="Komma 7 2 3" xfId="300"/>
    <cellStyle name="Komma 7 2 3 2" xfId="504"/>
    <cellStyle name="Komma 7 2 3 2 2" xfId="1411"/>
    <cellStyle name="Komma 7 2 3 2 3" xfId="1410"/>
    <cellStyle name="Komma 7 2 3 3" xfId="1412"/>
    <cellStyle name="Komma 7 2 3 4" xfId="1413"/>
    <cellStyle name="Komma 7 2 3 5" xfId="1414"/>
    <cellStyle name="Komma 7 2 3 6" xfId="1409"/>
    <cellStyle name="Komma 7 2 4" xfId="501"/>
    <cellStyle name="Komma 7 2 4 2" xfId="1416"/>
    <cellStyle name="Komma 7 2 4 3" xfId="1415"/>
    <cellStyle name="Komma 7 2 5" xfId="1417"/>
    <cellStyle name="Komma 7 2 6" xfId="1418"/>
    <cellStyle name="Komma 7 2 6 2" xfId="2309"/>
    <cellStyle name="Komma 7 2 6 3" xfId="2256"/>
    <cellStyle name="Komma 7 2 7" xfId="1419"/>
    <cellStyle name="Komma 7 2 8" xfId="1396"/>
    <cellStyle name="Komma 7 2 8 2" xfId="2257"/>
    <cellStyle name="Komma 7 3" xfId="159"/>
    <cellStyle name="Komma 7 3 2" xfId="302"/>
    <cellStyle name="Komma 7 3 2 2" xfId="506"/>
    <cellStyle name="Komma 7 3 2 2 2" xfId="1423"/>
    <cellStyle name="Komma 7 3 2 2 3" xfId="1422"/>
    <cellStyle name="Komma 7 3 2 3" xfId="1424"/>
    <cellStyle name="Komma 7 3 2 4" xfId="1425"/>
    <cellStyle name="Komma 7 3 2 5" xfId="1426"/>
    <cellStyle name="Komma 7 3 2 6" xfId="1421"/>
    <cellStyle name="Komma 7 3 3" xfId="505"/>
    <cellStyle name="Komma 7 3 3 2" xfId="1428"/>
    <cellStyle name="Komma 7 3 3 3" xfId="1427"/>
    <cellStyle name="Komma 7 3 4" xfId="1429"/>
    <cellStyle name="Komma 7 3 5" xfId="1430"/>
    <cellStyle name="Komma 7 3 6" xfId="1431"/>
    <cellStyle name="Komma 7 3 7" xfId="1420"/>
    <cellStyle name="Komma 7 4" xfId="156"/>
    <cellStyle name="Komma 7 4 2" xfId="507"/>
    <cellStyle name="Komma 7 4 2 2" xfId="1434"/>
    <cellStyle name="Komma 7 4 2 3" xfId="1433"/>
    <cellStyle name="Komma 7 4 3" xfId="1435"/>
    <cellStyle name="Komma 7 4 4" xfId="1436"/>
    <cellStyle name="Komma 7 4 5" xfId="1437"/>
    <cellStyle name="Komma 7 4 6" xfId="1432"/>
    <cellStyle name="Komma 7 5" xfId="299"/>
    <cellStyle name="Komma 7 5 2" xfId="1439"/>
    <cellStyle name="Komma 7 5 3" xfId="1438"/>
    <cellStyle name="Komma 7 6" xfId="500"/>
    <cellStyle name="Komma 7 6 2" xfId="1440"/>
    <cellStyle name="Komma 7 7" xfId="1441"/>
    <cellStyle name="Komma 7 7 2" xfId="2308"/>
    <cellStyle name="Komma 7 7 3" xfId="2255"/>
    <cellStyle name="Komma 7 8" xfId="1442"/>
    <cellStyle name="Komma 7 9" xfId="1395"/>
    <cellStyle name="Komma 7 9 2" xfId="2258"/>
    <cellStyle name="Komma 8" xfId="160"/>
    <cellStyle name="Komma 8 2" xfId="161"/>
    <cellStyle name="Komma 8 2 2" xfId="304"/>
    <cellStyle name="Komma 8 2 2 2" xfId="510"/>
    <cellStyle name="Komma 8 2 2 2 2" xfId="1447"/>
    <cellStyle name="Komma 8 2 2 2 3" xfId="1446"/>
    <cellStyle name="Komma 8 2 2 3" xfId="1448"/>
    <cellStyle name="Komma 8 2 2 4" xfId="1449"/>
    <cellStyle name="Komma 8 2 2 5" xfId="1450"/>
    <cellStyle name="Komma 8 2 2 6" xfId="1445"/>
    <cellStyle name="Komma 8 2 3" xfId="509"/>
    <cellStyle name="Komma 8 2 3 2" xfId="1452"/>
    <cellStyle name="Komma 8 2 3 3" xfId="1451"/>
    <cellStyle name="Komma 8 2 4" xfId="1453"/>
    <cellStyle name="Komma 8 2 5" xfId="1454"/>
    <cellStyle name="Komma 8 2 6" xfId="1455"/>
    <cellStyle name="Komma 8 2 7" xfId="1444"/>
    <cellStyle name="Komma 8 3" xfId="303"/>
    <cellStyle name="Komma 8 3 2" xfId="511"/>
    <cellStyle name="Komma 8 3 2 2" xfId="1458"/>
    <cellStyle name="Komma 8 3 2 3" xfId="1457"/>
    <cellStyle name="Komma 8 3 3" xfId="1459"/>
    <cellStyle name="Komma 8 3 4" xfId="1460"/>
    <cellStyle name="Komma 8 3 5" xfId="1461"/>
    <cellStyle name="Komma 8 3 6" xfId="1456"/>
    <cellStyle name="Komma 8 4" xfId="508"/>
    <cellStyle name="Komma 8 4 2" xfId="1463"/>
    <cellStyle name="Komma 8 4 3" xfId="1462"/>
    <cellStyle name="Komma 8 5" xfId="1464"/>
    <cellStyle name="Komma 8 6" xfId="1465"/>
    <cellStyle name="Komma 8 6 2" xfId="2307"/>
    <cellStyle name="Komma 8 6 3" xfId="2253"/>
    <cellStyle name="Komma 8 7" xfId="1466"/>
    <cellStyle name="Komma 8 8" xfId="1443"/>
    <cellStyle name="Komma 8 8 2" xfId="2254"/>
    <cellStyle name="Komma 9" xfId="162"/>
    <cellStyle name="Komma 9 2" xfId="305"/>
    <cellStyle name="Komma 9 2 2" xfId="513"/>
    <cellStyle name="Komma 9 2 2 2" xfId="1470"/>
    <cellStyle name="Komma 9 2 2 3" xfId="1469"/>
    <cellStyle name="Komma 9 2 3" xfId="1471"/>
    <cellStyle name="Komma 9 2 4" xfId="1472"/>
    <cellStyle name="Komma 9 2 5" xfId="1473"/>
    <cellStyle name="Komma 9 2 6" xfId="1468"/>
    <cellStyle name="Komma 9 3" xfId="512"/>
    <cellStyle name="Komma 9 3 2" xfId="1475"/>
    <cellStyle name="Komma 9 3 3" xfId="1474"/>
    <cellStyle name="Komma 9 4" xfId="1476"/>
    <cellStyle name="Komma 9 5" xfId="1477"/>
    <cellStyle name="Komma 9 6" xfId="1478"/>
    <cellStyle name="Komma 9 7" xfId="1467"/>
    <cellStyle name="Link 2" xfId="39"/>
    <cellStyle name="Link 3" xfId="46"/>
    <cellStyle name="Link 4" xfId="66"/>
    <cellStyle name="Link 5" xfId="164"/>
    <cellStyle name="Link 6" xfId="163"/>
    <cellStyle name="Milliers 2" xfId="10"/>
    <cellStyle name="Milliers 2 10" xfId="514"/>
    <cellStyle name="Milliers 2 10 2" xfId="1480"/>
    <cellStyle name="Milliers 2 11" xfId="1481"/>
    <cellStyle name="Milliers 2 12" xfId="1482"/>
    <cellStyle name="Milliers 2 13" xfId="1479"/>
    <cellStyle name="Milliers 2 2" xfId="6"/>
    <cellStyle name="Milliers 2 2 10" xfId="515"/>
    <cellStyle name="Milliers 2 2 10 2" xfId="1484"/>
    <cellStyle name="Milliers 2 2 11" xfId="1485"/>
    <cellStyle name="Milliers 2 2 12" xfId="1486"/>
    <cellStyle name="Milliers 2 2 13" xfId="1483"/>
    <cellStyle name="Milliers 2 2 2" xfId="11"/>
    <cellStyle name="Milliers 2 2 2 2" xfId="70"/>
    <cellStyle name="Milliers 2 2 2 2 2" xfId="169"/>
    <cellStyle name="Milliers 2 2 2 2 2 2" xfId="310"/>
    <cellStyle name="Milliers 2 2 2 2 2 2 2" xfId="519"/>
    <cellStyle name="Milliers 2 2 2 2 2 2 2 2" xfId="1492"/>
    <cellStyle name="Milliers 2 2 2 2 2 2 2 3" xfId="1491"/>
    <cellStyle name="Milliers 2 2 2 2 2 2 3" xfId="1493"/>
    <cellStyle name="Milliers 2 2 2 2 2 2 4" xfId="1494"/>
    <cellStyle name="Milliers 2 2 2 2 2 2 5" xfId="1495"/>
    <cellStyle name="Milliers 2 2 2 2 2 2 6" xfId="1490"/>
    <cellStyle name="Milliers 2 2 2 2 2 3" xfId="518"/>
    <cellStyle name="Milliers 2 2 2 2 2 3 2" xfId="1497"/>
    <cellStyle name="Milliers 2 2 2 2 2 3 3" xfId="1496"/>
    <cellStyle name="Milliers 2 2 2 2 2 4" xfId="1498"/>
    <cellStyle name="Milliers 2 2 2 2 2 5" xfId="1499"/>
    <cellStyle name="Milliers 2 2 2 2 2 6" xfId="1500"/>
    <cellStyle name="Milliers 2 2 2 2 2 7" xfId="1489"/>
    <cellStyle name="Milliers 2 2 2 2 3" xfId="168"/>
    <cellStyle name="Milliers 2 2 2 2 3 2" xfId="520"/>
    <cellStyle name="Milliers 2 2 2 2 3 2 2" xfId="1503"/>
    <cellStyle name="Milliers 2 2 2 2 3 2 3" xfId="1502"/>
    <cellStyle name="Milliers 2 2 2 2 3 3" xfId="1504"/>
    <cellStyle name="Milliers 2 2 2 2 3 4" xfId="1505"/>
    <cellStyle name="Milliers 2 2 2 2 3 5" xfId="1506"/>
    <cellStyle name="Milliers 2 2 2 2 3 6" xfId="1501"/>
    <cellStyle name="Milliers 2 2 2 2 4" xfId="309"/>
    <cellStyle name="Milliers 2 2 2 2 4 2" xfId="1508"/>
    <cellStyle name="Milliers 2 2 2 2 4 3" xfId="1507"/>
    <cellStyle name="Milliers 2 2 2 2 5" xfId="517"/>
    <cellStyle name="Milliers 2 2 2 2 5 2" xfId="1509"/>
    <cellStyle name="Milliers 2 2 2 2 6" xfId="1510"/>
    <cellStyle name="Milliers 2 2 2 2 7" xfId="1511"/>
    <cellStyle name="Milliers 2 2 2 2 8" xfId="1488"/>
    <cellStyle name="Milliers 2 2 2 3" xfId="170"/>
    <cellStyle name="Milliers 2 2 2 3 2" xfId="311"/>
    <cellStyle name="Milliers 2 2 2 3 2 2" xfId="522"/>
    <cellStyle name="Milliers 2 2 2 3 2 2 2" xfId="1515"/>
    <cellStyle name="Milliers 2 2 2 3 2 2 3" xfId="1514"/>
    <cellStyle name="Milliers 2 2 2 3 2 3" xfId="1516"/>
    <cellStyle name="Milliers 2 2 2 3 2 4" xfId="1517"/>
    <cellStyle name="Milliers 2 2 2 3 2 5" xfId="1518"/>
    <cellStyle name="Milliers 2 2 2 3 2 6" xfId="1513"/>
    <cellStyle name="Milliers 2 2 2 3 3" xfId="521"/>
    <cellStyle name="Milliers 2 2 2 3 3 2" xfId="1520"/>
    <cellStyle name="Milliers 2 2 2 3 3 3" xfId="1519"/>
    <cellStyle name="Milliers 2 2 2 3 4" xfId="1521"/>
    <cellStyle name="Milliers 2 2 2 3 5" xfId="1522"/>
    <cellStyle name="Milliers 2 2 2 3 6" xfId="1523"/>
    <cellStyle name="Milliers 2 2 2 3 7" xfId="1512"/>
    <cellStyle name="Milliers 2 2 2 4" xfId="167"/>
    <cellStyle name="Milliers 2 2 2 4 2" xfId="523"/>
    <cellStyle name="Milliers 2 2 2 4 2 2" xfId="1526"/>
    <cellStyle name="Milliers 2 2 2 4 2 3" xfId="1525"/>
    <cellStyle name="Milliers 2 2 2 4 3" xfId="1527"/>
    <cellStyle name="Milliers 2 2 2 4 4" xfId="1528"/>
    <cellStyle name="Milliers 2 2 2 4 5" xfId="1529"/>
    <cellStyle name="Milliers 2 2 2 4 6" xfId="1524"/>
    <cellStyle name="Milliers 2 2 2 5" xfId="308"/>
    <cellStyle name="Milliers 2 2 2 5 2" xfId="1531"/>
    <cellStyle name="Milliers 2 2 2 5 3" xfId="1530"/>
    <cellStyle name="Milliers 2 2 2 6" xfId="516"/>
    <cellStyle name="Milliers 2 2 2 6 2" xfId="1532"/>
    <cellStyle name="Milliers 2 2 2 7" xfId="1533"/>
    <cellStyle name="Milliers 2 2 2 8" xfId="1534"/>
    <cellStyle name="Milliers 2 2 2 9" xfId="1487"/>
    <cellStyle name="Milliers 2 2 3" xfId="27"/>
    <cellStyle name="Milliers 2 2 3 2" xfId="71"/>
    <cellStyle name="Milliers 2 2 3 2 2" xfId="173"/>
    <cellStyle name="Milliers 2 2 3 2 2 2" xfId="314"/>
    <cellStyle name="Milliers 2 2 3 2 2 2 2" xfId="527"/>
    <cellStyle name="Milliers 2 2 3 2 2 2 2 2" xfId="1540"/>
    <cellStyle name="Milliers 2 2 3 2 2 2 2 3" xfId="1539"/>
    <cellStyle name="Milliers 2 2 3 2 2 2 3" xfId="1541"/>
    <cellStyle name="Milliers 2 2 3 2 2 2 4" xfId="1542"/>
    <cellStyle name="Milliers 2 2 3 2 2 2 5" xfId="1543"/>
    <cellStyle name="Milliers 2 2 3 2 2 2 6" xfId="1538"/>
    <cellStyle name="Milliers 2 2 3 2 2 3" xfId="526"/>
    <cellStyle name="Milliers 2 2 3 2 2 3 2" xfId="1545"/>
    <cellStyle name="Milliers 2 2 3 2 2 3 3" xfId="1544"/>
    <cellStyle name="Milliers 2 2 3 2 2 4" xfId="1546"/>
    <cellStyle name="Milliers 2 2 3 2 2 5" xfId="1547"/>
    <cellStyle name="Milliers 2 2 3 2 2 6" xfId="1548"/>
    <cellStyle name="Milliers 2 2 3 2 2 7" xfId="1537"/>
    <cellStyle name="Milliers 2 2 3 2 3" xfId="172"/>
    <cellStyle name="Milliers 2 2 3 2 3 2" xfId="528"/>
    <cellStyle name="Milliers 2 2 3 2 3 2 2" xfId="1551"/>
    <cellStyle name="Milliers 2 2 3 2 3 2 3" xfId="1550"/>
    <cellStyle name="Milliers 2 2 3 2 3 3" xfId="1552"/>
    <cellStyle name="Milliers 2 2 3 2 3 4" xfId="1553"/>
    <cellStyle name="Milliers 2 2 3 2 3 5" xfId="1554"/>
    <cellStyle name="Milliers 2 2 3 2 3 6" xfId="1549"/>
    <cellStyle name="Milliers 2 2 3 2 4" xfId="313"/>
    <cellStyle name="Milliers 2 2 3 2 4 2" xfId="1556"/>
    <cellStyle name="Milliers 2 2 3 2 4 3" xfId="1555"/>
    <cellStyle name="Milliers 2 2 3 2 5" xfId="525"/>
    <cellStyle name="Milliers 2 2 3 2 5 2" xfId="1557"/>
    <cellStyle name="Milliers 2 2 3 2 6" xfId="1558"/>
    <cellStyle name="Milliers 2 2 3 2 7" xfId="1559"/>
    <cellStyle name="Milliers 2 2 3 2 8" xfId="1536"/>
    <cellStyle name="Milliers 2 2 3 3" xfId="174"/>
    <cellStyle name="Milliers 2 2 3 3 2" xfId="315"/>
    <cellStyle name="Milliers 2 2 3 3 2 2" xfId="530"/>
    <cellStyle name="Milliers 2 2 3 3 2 2 2" xfId="1563"/>
    <cellStyle name="Milliers 2 2 3 3 2 2 3" xfId="1562"/>
    <cellStyle name="Milliers 2 2 3 3 2 3" xfId="1564"/>
    <cellStyle name="Milliers 2 2 3 3 2 4" xfId="1565"/>
    <cellStyle name="Milliers 2 2 3 3 2 5" xfId="1566"/>
    <cellStyle name="Milliers 2 2 3 3 2 6" xfId="1561"/>
    <cellStyle name="Milliers 2 2 3 3 3" xfId="529"/>
    <cellStyle name="Milliers 2 2 3 3 3 2" xfId="1568"/>
    <cellStyle name="Milliers 2 2 3 3 3 3" xfId="1567"/>
    <cellStyle name="Milliers 2 2 3 3 4" xfId="1569"/>
    <cellStyle name="Milliers 2 2 3 3 5" xfId="1570"/>
    <cellStyle name="Milliers 2 2 3 3 6" xfId="1571"/>
    <cellStyle name="Milliers 2 2 3 3 7" xfId="1560"/>
    <cellStyle name="Milliers 2 2 3 4" xfId="171"/>
    <cellStyle name="Milliers 2 2 3 4 2" xfId="531"/>
    <cellStyle name="Milliers 2 2 3 4 2 2" xfId="1574"/>
    <cellStyle name="Milliers 2 2 3 4 2 3" xfId="1573"/>
    <cellStyle name="Milliers 2 2 3 4 3" xfId="1575"/>
    <cellStyle name="Milliers 2 2 3 4 4" xfId="1576"/>
    <cellStyle name="Milliers 2 2 3 4 5" xfId="1577"/>
    <cellStyle name="Milliers 2 2 3 4 6" xfId="1572"/>
    <cellStyle name="Milliers 2 2 3 5" xfId="312"/>
    <cellStyle name="Milliers 2 2 3 5 2" xfId="1579"/>
    <cellStyle name="Milliers 2 2 3 5 3" xfId="1578"/>
    <cellStyle name="Milliers 2 2 3 6" xfId="524"/>
    <cellStyle name="Milliers 2 2 3 6 2" xfId="1580"/>
    <cellStyle name="Milliers 2 2 3 7" xfId="1581"/>
    <cellStyle name="Milliers 2 2 3 8" xfId="1582"/>
    <cellStyle name="Milliers 2 2 3 9" xfId="1535"/>
    <cellStyle name="Milliers 2 2 4" xfId="72"/>
    <cellStyle name="Milliers 2 2 4 2" xfId="176"/>
    <cellStyle name="Milliers 2 2 4 2 2" xfId="177"/>
    <cellStyle name="Milliers 2 2 4 2 2 2" xfId="318"/>
    <cellStyle name="Milliers 2 2 4 2 2 2 2" xfId="535"/>
    <cellStyle name="Milliers 2 2 4 2 2 2 2 2" xfId="1588"/>
    <cellStyle name="Milliers 2 2 4 2 2 2 2 3" xfId="1587"/>
    <cellStyle name="Milliers 2 2 4 2 2 2 3" xfId="1589"/>
    <cellStyle name="Milliers 2 2 4 2 2 2 4" xfId="1590"/>
    <cellStyle name="Milliers 2 2 4 2 2 2 5" xfId="1591"/>
    <cellStyle name="Milliers 2 2 4 2 2 2 6" xfId="1586"/>
    <cellStyle name="Milliers 2 2 4 2 2 3" xfId="534"/>
    <cellStyle name="Milliers 2 2 4 2 2 3 2" xfId="1593"/>
    <cellStyle name="Milliers 2 2 4 2 2 3 3" xfId="1592"/>
    <cellStyle name="Milliers 2 2 4 2 2 4" xfId="1594"/>
    <cellStyle name="Milliers 2 2 4 2 2 5" xfId="1595"/>
    <cellStyle name="Milliers 2 2 4 2 2 6" xfId="1596"/>
    <cellStyle name="Milliers 2 2 4 2 2 7" xfId="1585"/>
    <cellStyle name="Milliers 2 2 4 2 3" xfId="317"/>
    <cellStyle name="Milliers 2 2 4 2 3 2" xfId="536"/>
    <cellStyle name="Milliers 2 2 4 2 3 2 2" xfId="1599"/>
    <cellStyle name="Milliers 2 2 4 2 3 2 3" xfId="1598"/>
    <cellStyle name="Milliers 2 2 4 2 3 3" xfId="1600"/>
    <cellStyle name="Milliers 2 2 4 2 3 4" xfId="1601"/>
    <cellStyle name="Milliers 2 2 4 2 3 5" xfId="1602"/>
    <cellStyle name="Milliers 2 2 4 2 3 6" xfId="1597"/>
    <cellStyle name="Milliers 2 2 4 2 4" xfId="533"/>
    <cellStyle name="Milliers 2 2 4 2 4 2" xfId="1604"/>
    <cellStyle name="Milliers 2 2 4 2 4 3" xfId="1603"/>
    <cellStyle name="Milliers 2 2 4 2 5" xfId="1605"/>
    <cellStyle name="Milliers 2 2 4 2 6" xfId="1606"/>
    <cellStyle name="Milliers 2 2 4 2 7" xfId="1607"/>
    <cellStyle name="Milliers 2 2 4 2 8" xfId="1584"/>
    <cellStyle name="Milliers 2 2 4 3" xfId="178"/>
    <cellStyle name="Milliers 2 2 4 3 2" xfId="319"/>
    <cellStyle name="Milliers 2 2 4 3 2 2" xfId="538"/>
    <cellStyle name="Milliers 2 2 4 3 2 2 2" xfId="1611"/>
    <cellStyle name="Milliers 2 2 4 3 2 2 3" xfId="1610"/>
    <cellStyle name="Milliers 2 2 4 3 2 3" xfId="1612"/>
    <cellStyle name="Milliers 2 2 4 3 2 4" xfId="1613"/>
    <cellStyle name="Milliers 2 2 4 3 2 5" xfId="1614"/>
    <cellStyle name="Milliers 2 2 4 3 2 6" xfId="1609"/>
    <cellStyle name="Milliers 2 2 4 3 3" xfId="537"/>
    <cellStyle name="Milliers 2 2 4 3 3 2" xfId="1616"/>
    <cellStyle name="Milliers 2 2 4 3 3 3" xfId="1615"/>
    <cellStyle name="Milliers 2 2 4 3 4" xfId="1617"/>
    <cellStyle name="Milliers 2 2 4 3 5" xfId="1618"/>
    <cellStyle name="Milliers 2 2 4 3 6" xfId="1619"/>
    <cellStyle name="Milliers 2 2 4 3 7" xfId="1608"/>
    <cellStyle name="Milliers 2 2 4 4" xfId="175"/>
    <cellStyle name="Milliers 2 2 4 4 2" xfId="539"/>
    <cellStyle name="Milliers 2 2 4 4 2 2" xfId="1622"/>
    <cellStyle name="Milliers 2 2 4 4 2 3" xfId="1621"/>
    <cellStyle name="Milliers 2 2 4 4 3" xfId="1623"/>
    <cellStyle name="Milliers 2 2 4 4 4" xfId="1624"/>
    <cellStyle name="Milliers 2 2 4 4 5" xfId="1625"/>
    <cellStyle name="Milliers 2 2 4 4 6" xfId="1620"/>
    <cellStyle name="Milliers 2 2 4 5" xfId="316"/>
    <cellStyle name="Milliers 2 2 4 5 2" xfId="1627"/>
    <cellStyle name="Milliers 2 2 4 5 3" xfId="1626"/>
    <cellStyle name="Milliers 2 2 4 6" xfId="532"/>
    <cellStyle name="Milliers 2 2 4 6 2" xfId="1628"/>
    <cellStyle name="Milliers 2 2 4 7" xfId="1629"/>
    <cellStyle name="Milliers 2 2 4 8" xfId="1630"/>
    <cellStyle name="Milliers 2 2 4 9" xfId="1583"/>
    <cellStyle name="Milliers 2 2 5" xfId="73"/>
    <cellStyle name="Milliers 2 2 5 2" xfId="180"/>
    <cellStyle name="Milliers 2 2 5 2 2" xfId="181"/>
    <cellStyle name="Milliers 2 2 5 2 2 2" xfId="322"/>
    <cellStyle name="Milliers 2 2 5 2 2 2 2" xfId="543"/>
    <cellStyle name="Milliers 2 2 5 2 2 2 2 2" xfId="1636"/>
    <cellStyle name="Milliers 2 2 5 2 2 2 2 3" xfId="1635"/>
    <cellStyle name="Milliers 2 2 5 2 2 2 3" xfId="1637"/>
    <cellStyle name="Milliers 2 2 5 2 2 2 4" xfId="1638"/>
    <cellStyle name="Milliers 2 2 5 2 2 2 5" xfId="1639"/>
    <cellStyle name="Milliers 2 2 5 2 2 2 6" xfId="1634"/>
    <cellStyle name="Milliers 2 2 5 2 2 3" xfId="542"/>
    <cellStyle name="Milliers 2 2 5 2 2 3 2" xfId="1641"/>
    <cellStyle name="Milliers 2 2 5 2 2 3 3" xfId="1640"/>
    <cellStyle name="Milliers 2 2 5 2 2 4" xfId="1642"/>
    <cellStyle name="Milliers 2 2 5 2 2 5" xfId="1643"/>
    <cellStyle name="Milliers 2 2 5 2 2 6" xfId="1644"/>
    <cellStyle name="Milliers 2 2 5 2 2 7" xfId="1633"/>
    <cellStyle name="Milliers 2 2 5 2 3" xfId="321"/>
    <cellStyle name="Milliers 2 2 5 2 3 2" xfId="544"/>
    <cellStyle name="Milliers 2 2 5 2 3 2 2" xfId="1647"/>
    <cellStyle name="Milliers 2 2 5 2 3 2 3" xfId="1646"/>
    <cellStyle name="Milliers 2 2 5 2 3 3" xfId="1648"/>
    <cellStyle name="Milliers 2 2 5 2 3 4" xfId="1649"/>
    <cellStyle name="Milliers 2 2 5 2 3 5" xfId="1650"/>
    <cellStyle name="Milliers 2 2 5 2 3 6" xfId="1645"/>
    <cellStyle name="Milliers 2 2 5 2 4" xfId="541"/>
    <cellStyle name="Milliers 2 2 5 2 4 2" xfId="1652"/>
    <cellStyle name="Milliers 2 2 5 2 4 3" xfId="1651"/>
    <cellStyle name="Milliers 2 2 5 2 5" xfId="1653"/>
    <cellStyle name="Milliers 2 2 5 2 6" xfId="1654"/>
    <cellStyle name="Milliers 2 2 5 2 7" xfId="1655"/>
    <cellStyle name="Milliers 2 2 5 2 8" xfId="1632"/>
    <cellStyle name="Milliers 2 2 5 3" xfId="182"/>
    <cellStyle name="Milliers 2 2 5 3 2" xfId="323"/>
    <cellStyle name="Milliers 2 2 5 3 2 2" xfId="546"/>
    <cellStyle name="Milliers 2 2 5 3 2 2 2" xfId="1659"/>
    <cellStyle name="Milliers 2 2 5 3 2 2 3" xfId="1658"/>
    <cellStyle name="Milliers 2 2 5 3 2 3" xfId="1660"/>
    <cellStyle name="Milliers 2 2 5 3 2 4" xfId="1661"/>
    <cellStyle name="Milliers 2 2 5 3 2 5" xfId="1662"/>
    <cellStyle name="Milliers 2 2 5 3 2 6" xfId="1657"/>
    <cellStyle name="Milliers 2 2 5 3 3" xfId="545"/>
    <cellStyle name="Milliers 2 2 5 3 3 2" xfId="1664"/>
    <cellStyle name="Milliers 2 2 5 3 3 3" xfId="1663"/>
    <cellStyle name="Milliers 2 2 5 3 4" xfId="1665"/>
    <cellStyle name="Milliers 2 2 5 3 5" xfId="1666"/>
    <cellStyle name="Milliers 2 2 5 3 6" xfId="1667"/>
    <cellStyle name="Milliers 2 2 5 3 7" xfId="1656"/>
    <cellStyle name="Milliers 2 2 5 4" xfId="179"/>
    <cellStyle name="Milliers 2 2 5 4 2" xfId="547"/>
    <cellStyle name="Milliers 2 2 5 4 2 2" xfId="1670"/>
    <cellStyle name="Milliers 2 2 5 4 2 3" xfId="1669"/>
    <cellStyle name="Milliers 2 2 5 4 3" xfId="1671"/>
    <cellStyle name="Milliers 2 2 5 4 4" xfId="1672"/>
    <cellStyle name="Milliers 2 2 5 4 5" xfId="1673"/>
    <cellStyle name="Milliers 2 2 5 4 6" xfId="1668"/>
    <cellStyle name="Milliers 2 2 5 5" xfId="320"/>
    <cellStyle name="Milliers 2 2 5 5 2" xfId="1675"/>
    <cellStyle name="Milliers 2 2 5 5 3" xfId="1674"/>
    <cellStyle name="Milliers 2 2 5 6" xfId="540"/>
    <cellStyle name="Milliers 2 2 5 6 2" xfId="1676"/>
    <cellStyle name="Milliers 2 2 5 7" xfId="1677"/>
    <cellStyle name="Milliers 2 2 5 8" xfId="1678"/>
    <cellStyle name="Milliers 2 2 5 9" xfId="1631"/>
    <cellStyle name="Milliers 2 2 6" xfId="69"/>
    <cellStyle name="Milliers 2 2 6 2" xfId="184"/>
    <cellStyle name="Milliers 2 2 6 2 2" xfId="325"/>
    <cellStyle name="Milliers 2 2 6 2 2 2" xfId="550"/>
    <cellStyle name="Milliers 2 2 6 2 2 2 2" xfId="1683"/>
    <cellStyle name="Milliers 2 2 6 2 2 2 3" xfId="1682"/>
    <cellStyle name="Milliers 2 2 6 2 2 3" xfId="1684"/>
    <cellStyle name="Milliers 2 2 6 2 2 4" xfId="1685"/>
    <cellStyle name="Milliers 2 2 6 2 2 5" xfId="1686"/>
    <cellStyle name="Milliers 2 2 6 2 2 6" xfId="1681"/>
    <cellStyle name="Milliers 2 2 6 2 3" xfId="549"/>
    <cellStyle name="Milliers 2 2 6 2 3 2" xfId="1688"/>
    <cellStyle name="Milliers 2 2 6 2 3 3" xfId="1687"/>
    <cellStyle name="Milliers 2 2 6 2 4" xfId="1689"/>
    <cellStyle name="Milliers 2 2 6 2 5" xfId="1690"/>
    <cellStyle name="Milliers 2 2 6 2 6" xfId="1691"/>
    <cellStyle name="Milliers 2 2 6 2 7" xfId="1680"/>
    <cellStyle name="Milliers 2 2 6 3" xfId="183"/>
    <cellStyle name="Milliers 2 2 6 3 2" xfId="551"/>
    <cellStyle name="Milliers 2 2 6 3 2 2" xfId="1694"/>
    <cellStyle name="Milliers 2 2 6 3 2 3" xfId="1693"/>
    <cellStyle name="Milliers 2 2 6 3 3" xfId="1695"/>
    <cellStyle name="Milliers 2 2 6 3 4" xfId="1696"/>
    <cellStyle name="Milliers 2 2 6 3 5" xfId="1697"/>
    <cellStyle name="Milliers 2 2 6 3 6" xfId="1692"/>
    <cellStyle name="Milliers 2 2 6 4" xfId="324"/>
    <cellStyle name="Milliers 2 2 6 4 2" xfId="1699"/>
    <cellStyle name="Milliers 2 2 6 4 3" xfId="1698"/>
    <cellStyle name="Milliers 2 2 6 5" xfId="548"/>
    <cellStyle name="Milliers 2 2 6 5 2" xfId="1700"/>
    <cellStyle name="Milliers 2 2 6 6" xfId="1701"/>
    <cellStyle name="Milliers 2 2 6 7" xfId="1702"/>
    <cellStyle name="Milliers 2 2 6 8" xfId="1679"/>
    <cellStyle name="Milliers 2 2 7" xfId="185"/>
    <cellStyle name="Milliers 2 2 7 2" xfId="326"/>
    <cellStyle name="Milliers 2 2 7 2 2" xfId="553"/>
    <cellStyle name="Milliers 2 2 7 2 2 2" xfId="1706"/>
    <cellStyle name="Milliers 2 2 7 2 2 3" xfId="1705"/>
    <cellStyle name="Milliers 2 2 7 2 3" xfId="1707"/>
    <cellStyle name="Milliers 2 2 7 2 4" xfId="1708"/>
    <cellStyle name="Milliers 2 2 7 2 5" xfId="1709"/>
    <cellStyle name="Milliers 2 2 7 2 6" xfId="1704"/>
    <cellStyle name="Milliers 2 2 7 3" xfId="552"/>
    <cellStyle name="Milliers 2 2 7 3 2" xfId="1711"/>
    <cellStyle name="Milliers 2 2 7 3 3" xfId="1710"/>
    <cellStyle name="Milliers 2 2 7 4" xfId="1712"/>
    <cellStyle name="Milliers 2 2 7 5" xfId="1713"/>
    <cellStyle name="Milliers 2 2 7 6" xfId="1714"/>
    <cellStyle name="Milliers 2 2 7 7" xfId="1703"/>
    <cellStyle name="Milliers 2 2 8" xfId="166"/>
    <cellStyle name="Milliers 2 2 8 2" xfId="554"/>
    <cellStyle name="Milliers 2 2 8 2 2" xfId="1717"/>
    <cellStyle name="Milliers 2 2 8 2 3" xfId="1716"/>
    <cellStyle name="Milliers 2 2 8 3" xfId="1718"/>
    <cellStyle name="Milliers 2 2 8 4" xfId="1719"/>
    <cellStyle name="Milliers 2 2 8 5" xfId="1720"/>
    <cellStyle name="Milliers 2 2 8 6" xfId="1715"/>
    <cellStyle name="Milliers 2 2 9" xfId="307"/>
    <cellStyle name="Milliers 2 2 9 2" xfId="1722"/>
    <cellStyle name="Milliers 2 2 9 3" xfId="1721"/>
    <cellStyle name="Milliers 2 3" xfId="26"/>
    <cellStyle name="Milliers 2 3 2" xfId="74"/>
    <cellStyle name="Milliers 2 3 2 2" xfId="188"/>
    <cellStyle name="Milliers 2 3 2 2 2" xfId="329"/>
    <cellStyle name="Milliers 2 3 2 2 2 2" xfId="558"/>
    <cellStyle name="Milliers 2 3 2 2 2 2 2" xfId="1728"/>
    <cellStyle name="Milliers 2 3 2 2 2 2 3" xfId="1727"/>
    <cellStyle name="Milliers 2 3 2 2 2 3" xfId="1729"/>
    <cellStyle name="Milliers 2 3 2 2 2 4" xfId="1730"/>
    <cellStyle name="Milliers 2 3 2 2 2 5" xfId="1731"/>
    <cellStyle name="Milliers 2 3 2 2 2 6" xfId="1726"/>
    <cellStyle name="Milliers 2 3 2 2 3" xfId="557"/>
    <cellStyle name="Milliers 2 3 2 2 3 2" xfId="1733"/>
    <cellStyle name="Milliers 2 3 2 2 3 3" xfId="1732"/>
    <cellStyle name="Milliers 2 3 2 2 4" xfId="1734"/>
    <cellStyle name="Milliers 2 3 2 2 5" xfId="1735"/>
    <cellStyle name="Milliers 2 3 2 2 6" xfId="1736"/>
    <cellStyle name="Milliers 2 3 2 2 7" xfId="1725"/>
    <cellStyle name="Milliers 2 3 2 3" xfId="187"/>
    <cellStyle name="Milliers 2 3 2 3 2" xfId="559"/>
    <cellStyle name="Milliers 2 3 2 3 2 2" xfId="1739"/>
    <cellStyle name="Milliers 2 3 2 3 2 3" xfId="1738"/>
    <cellStyle name="Milliers 2 3 2 3 3" xfId="1740"/>
    <cellStyle name="Milliers 2 3 2 3 4" xfId="1741"/>
    <cellStyle name="Milliers 2 3 2 3 5" xfId="1742"/>
    <cellStyle name="Milliers 2 3 2 3 6" xfId="1737"/>
    <cellStyle name="Milliers 2 3 2 4" xfId="328"/>
    <cellStyle name="Milliers 2 3 2 4 2" xfId="1744"/>
    <cellStyle name="Milliers 2 3 2 4 3" xfId="1743"/>
    <cellStyle name="Milliers 2 3 2 5" xfId="556"/>
    <cellStyle name="Milliers 2 3 2 5 2" xfId="1745"/>
    <cellStyle name="Milliers 2 3 2 6" xfId="1746"/>
    <cellStyle name="Milliers 2 3 2 7" xfId="1747"/>
    <cellStyle name="Milliers 2 3 2 8" xfId="1724"/>
    <cellStyle name="Milliers 2 3 3" xfId="189"/>
    <cellStyle name="Milliers 2 3 3 2" xfId="330"/>
    <cellStyle name="Milliers 2 3 3 2 2" xfId="561"/>
    <cellStyle name="Milliers 2 3 3 2 2 2" xfId="1751"/>
    <cellStyle name="Milliers 2 3 3 2 2 3" xfId="1750"/>
    <cellStyle name="Milliers 2 3 3 2 3" xfId="1752"/>
    <cellStyle name="Milliers 2 3 3 2 4" xfId="1753"/>
    <cellStyle name="Milliers 2 3 3 2 5" xfId="1754"/>
    <cellStyle name="Milliers 2 3 3 2 6" xfId="1749"/>
    <cellStyle name="Milliers 2 3 3 3" xfId="560"/>
    <cellStyle name="Milliers 2 3 3 3 2" xfId="1756"/>
    <cellStyle name="Milliers 2 3 3 3 3" xfId="1755"/>
    <cellStyle name="Milliers 2 3 3 4" xfId="1757"/>
    <cellStyle name="Milliers 2 3 3 5" xfId="1758"/>
    <cellStyle name="Milliers 2 3 3 6" xfId="1759"/>
    <cellStyle name="Milliers 2 3 3 7" xfId="1748"/>
    <cellStyle name="Milliers 2 3 4" xfId="186"/>
    <cellStyle name="Milliers 2 3 4 2" xfId="562"/>
    <cellStyle name="Milliers 2 3 4 2 2" xfId="1762"/>
    <cellStyle name="Milliers 2 3 4 2 3" xfId="1761"/>
    <cellStyle name="Milliers 2 3 4 3" xfId="1763"/>
    <cellStyle name="Milliers 2 3 4 4" xfId="1764"/>
    <cellStyle name="Milliers 2 3 4 5" xfId="1765"/>
    <cellStyle name="Milliers 2 3 4 6" xfId="1760"/>
    <cellStyle name="Milliers 2 3 5" xfId="327"/>
    <cellStyle name="Milliers 2 3 5 2" xfId="1767"/>
    <cellStyle name="Milliers 2 3 5 3" xfId="1766"/>
    <cellStyle name="Milliers 2 3 6" xfId="555"/>
    <cellStyle name="Milliers 2 3 6 2" xfId="1768"/>
    <cellStyle name="Milliers 2 3 7" xfId="1769"/>
    <cellStyle name="Milliers 2 3 8" xfId="1770"/>
    <cellStyle name="Milliers 2 3 9" xfId="1723"/>
    <cellStyle name="Milliers 2 4" xfId="75"/>
    <cellStyle name="Milliers 2 4 2" xfId="191"/>
    <cellStyle name="Milliers 2 4 2 2" xfId="192"/>
    <cellStyle name="Milliers 2 4 2 2 2" xfId="333"/>
    <cellStyle name="Milliers 2 4 2 2 2 2" xfId="566"/>
    <cellStyle name="Milliers 2 4 2 2 2 2 2" xfId="1776"/>
    <cellStyle name="Milliers 2 4 2 2 2 2 3" xfId="1775"/>
    <cellStyle name="Milliers 2 4 2 2 2 3" xfId="1777"/>
    <cellStyle name="Milliers 2 4 2 2 2 4" xfId="1778"/>
    <cellStyle name="Milliers 2 4 2 2 2 5" xfId="1779"/>
    <cellStyle name="Milliers 2 4 2 2 2 6" xfId="1774"/>
    <cellStyle name="Milliers 2 4 2 2 3" xfId="565"/>
    <cellStyle name="Milliers 2 4 2 2 3 2" xfId="1781"/>
    <cellStyle name="Milliers 2 4 2 2 3 3" xfId="1780"/>
    <cellStyle name="Milliers 2 4 2 2 4" xfId="1782"/>
    <cellStyle name="Milliers 2 4 2 2 5" xfId="1783"/>
    <cellStyle name="Milliers 2 4 2 2 6" xfId="1784"/>
    <cellStyle name="Milliers 2 4 2 2 7" xfId="1773"/>
    <cellStyle name="Milliers 2 4 2 3" xfId="332"/>
    <cellStyle name="Milliers 2 4 2 3 2" xfId="567"/>
    <cellStyle name="Milliers 2 4 2 3 2 2" xfId="1787"/>
    <cellStyle name="Milliers 2 4 2 3 2 3" xfId="1786"/>
    <cellStyle name="Milliers 2 4 2 3 3" xfId="1788"/>
    <cellStyle name="Milliers 2 4 2 3 4" xfId="1789"/>
    <cellStyle name="Milliers 2 4 2 3 5" xfId="1790"/>
    <cellStyle name="Milliers 2 4 2 3 6" xfId="1785"/>
    <cellStyle name="Milliers 2 4 2 4" xfId="564"/>
    <cellStyle name="Milliers 2 4 2 4 2" xfId="1792"/>
    <cellStyle name="Milliers 2 4 2 4 3" xfId="1791"/>
    <cellStyle name="Milliers 2 4 2 5" xfId="1793"/>
    <cellStyle name="Milliers 2 4 2 6" xfId="1794"/>
    <cellStyle name="Milliers 2 4 2 7" xfId="1795"/>
    <cellStyle name="Milliers 2 4 2 8" xfId="1772"/>
    <cellStyle name="Milliers 2 4 3" xfId="193"/>
    <cellStyle name="Milliers 2 4 3 2" xfId="334"/>
    <cellStyle name="Milliers 2 4 3 2 2" xfId="569"/>
    <cellStyle name="Milliers 2 4 3 2 2 2" xfId="1799"/>
    <cellStyle name="Milliers 2 4 3 2 2 3" xfId="1798"/>
    <cellStyle name="Milliers 2 4 3 2 3" xfId="1800"/>
    <cellStyle name="Milliers 2 4 3 2 4" xfId="1801"/>
    <cellStyle name="Milliers 2 4 3 2 5" xfId="1802"/>
    <cellStyle name="Milliers 2 4 3 2 6" xfId="1797"/>
    <cellStyle name="Milliers 2 4 3 3" xfId="568"/>
    <cellStyle name="Milliers 2 4 3 3 2" xfId="1804"/>
    <cellStyle name="Milliers 2 4 3 3 3" xfId="1803"/>
    <cellStyle name="Milliers 2 4 3 4" xfId="1805"/>
    <cellStyle name="Milliers 2 4 3 5" xfId="1806"/>
    <cellStyle name="Milliers 2 4 3 6" xfId="1807"/>
    <cellStyle name="Milliers 2 4 3 7" xfId="1796"/>
    <cellStyle name="Milliers 2 4 4" xfId="190"/>
    <cellStyle name="Milliers 2 4 4 2" xfId="570"/>
    <cellStyle name="Milliers 2 4 4 2 2" xfId="1810"/>
    <cellStyle name="Milliers 2 4 4 2 3" xfId="1809"/>
    <cellStyle name="Milliers 2 4 4 3" xfId="1811"/>
    <cellStyle name="Milliers 2 4 4 4" xfId="1812"/>
    <cellStyle name="Milliers 2 4 4 5" xfId="1813"/>
    <cellStyle name="Milliers 2 4 4 6" xfId="1808"/>
    <cellStyle name="Milliers 2 4 5" xfId="331"/>
    <cellStyle name="Milliers 2 4 5 2" xfId="1815"/>
    <cellStyle name="Milliers 2 4 5 3" xfId="1814"/>
    <cellStyle name="Milliers 2 4 6" xfId="563"/>
    <cellStyle name="Milliers 2 4 6 2" xfId="1816"/>
    <cellStyle name="Milliers 2 4 7" xfId="1817"/>
    <cellStyle name="Milliers 2 4 8" xfId="1818"/>
    <cellStyle name="Milliers 2 4 9" xfId="1771"/>
    <cellStyle name="Milliers 2 5" xfId="76"/>
    <cellStyle name="Milliers 2 5 2" xfId="195"/>
    <cellStyle name="Milliers 2 5 2 2" xfId="196"/>
    <cellStyle name="Milliers 2 5 2 2 2" xfId="337"/>
    <cellStyle name="Milliers 2 5 2 2 2 2" xfId="574"/>
    <cellStyle name="Milliers 2 5 2 2 2 2 2" xfId="1824"/>
    <cellStyle name="Milliers 2 5 2 2 2 2 3" xfId="1823"/>
    <cellStyle name="Milliers 2 5 2 2 2 3" xfId="1825"/>
    <cellStyle name="Milliers 2 5 2 2 2 4" xfId="1826"/>
    <cellStyle name="Milliers 2 5 2 2 2 5" xfId="1827"/>
    <cellStyle name="Milliers 2 5 2 2 2 6" xfId="1822"/>
    <cellStyle name="Milliers 2 5 2 2 3" xfId="573"/>
    <cellStyle name="Milliers 2 5 2 2 3 2" xfId="1829"/>
    <cellStyle name="Milliers 2 5 2 2 3 3" xfId="1828"/>
    <cellStyle name="Milliers 2 5 2 2 4" xfId="1830"/>
    <cellStyle name="Milliers 2 5 2 2 5" xfId="1831"/>
    <cellStyle name="Milliers 2 5 2 2 6" xfId="1832"/>
    <cellStyle name="Milliers 2 5 2 2 7" xfId="1821"/>
    <cellStyle name="Milliers 2 5 2 3" xfId="336"/>
    <cellStyle name="Milliers 2 5 2 3 2" xfId="575"/>
    <cellStyle name="Milliers 2 5 2 3 2 2" xfId="1835"/>
    <cellStyle name="Milliers 2 5 2 3 2 3" xfId="1834"/>
    <cellStyle name="Milliers 2 5 2 3 3" xfId="1836"/>
    <cellStyle name="Milliers 2 5 2 3 4" xfId="1837"/>
    <cellStyle name="Milliers 2 5 2 3 5" xfId="1838"/>
    <cellStyle name="Milliers 2 5 2 3 6" xfId="1833"/>
    <cellStyle name="Milliers 2 5 2 4" xfId="572"/>
    <cellStyle name="Milliers 2 5 2 4 2" xfId="1840"/>
    <cellStyle name="Milliers 2 5 2 4 3" xfId="1839"/>
    <cellStyle name="Milliers 2 5 2 5" xfId="1841"/>
    <cellStyle name="Milliers 2 5 2 6" xfId="1842"/>
    <cellStyle name="Milliers 2 5 2 7" xfId="1843"/>
    <cellStyle name="Milliers 2 5 2 8" xfId="1820"/>
    <cellStyle name="Milliers 2 5 3" xfId="197"/>
    <cellStyle name="Milliers 2 5 3 2" xfId="338"/>
    <cellStyle name="Milliers 2 5 3 2 2" xfId="577"/>
    <cellStyle name="Milliers 2 5 3 2 2 2" xfId="1847"/>
    <cellStyle name="Milliers 2 5 3 2 2 3" xfId="1846"/>
    <cellStyle name="Milliers 2 5 3 2 3" xfId="1848"/>
    <cellStyle name="Milliers 2 5 3 2 4" xfId="1849"/>
    <cellStyle name="Milliers 2 5 3 2 5" xfId="1850"/>
    <cellStyle name="Milliers 2 5 3 2 6" xfId="1845"/>
    <cellStyle name="Milliers 2 5 3 3" xfId="576"/>
    <cellStyle name="Milliers 2 5 3 3 2" xfId="1852"/>
    <cellStyle name="Milliers 2 5 3 3 3" xfId="1851"/>
    <cellStyle name="Milliers 2 5 3 4" xfId="1853"/>
    <cellStyle name="Milliers 2 5 3 5" xfId="1854"/>
    <cellStyle name="Milliers 2 5 3 6" xfId="1855"/>
    <cellStyle name="Milliers 2 5 3 7" xfId="1844"/>
    <cellStyle name="Milliers 2 5 4" xfId="194"/>
    <cellStyle name="Milliers 2 5 4 2" xfId="578"/>
    <cellStyle name="Milliers 2 5 4 2 2" xfId="1858"/>
    <cellStyle name="Milliers 2 5 4 2 3" xfId="1857"/>
    <cellStyle name="Milliers 2 5 4 3" xfId="1859"/>
    <cellStyle name="Milliers 2 5 4 4" xfId="1860"/>
    <cellStyle name="Milliers 2 5 4 5" xfId="1861"/>
    <cellStyle name="Milliers 2 5 4 6" xfId="1856"/>
    <cellStyle name="Milliers 2 5 5" xfId="335"/>
    <cellStyle name="Milliers 2 5 5 2" xfId="1863"/>
    <cellStyle name="Milliers 2 5 5 3" xfId="1862"/>
    <cellStyle name="Milliers 2 5 6" xfId="571"/>
    <cellStyle name="Milliers 2 5 6 2" xfId="1864"/>
    <cellStyle name="Milliers 2 5 7" xfId="1865"/>
    <cellStyle name="Milliers 2 5 8" xfId="1866"/>
    <cellStyle name="Milliers 2 5 9" xfId="1819"/>
    <cellStyle name="Milliers 2 6" xfId="68"/>
    <cellStyle name="Milliers 2 6 2" xfId="199"/>
    <cellStyle name="Milliers 2 6 2 2" xfId="340"/>
    <cellStyle name="Milliers 2 6 2 2 2" xfId="581"/>
    <cellStyle name="Milliers 2 6 2 2 2 2" xfId="1871"/>
    <cellStyle name="Milliers 2 6 2 2 2 3" xfId="1870"/>
    <cellStyle name="Milliers 2 6 2 2 3" xfId="1872"/>
    <cellStyle name="Milliers 2 6 2 2 4" xfId="1873"/>
    <cellStyle name="Milliers 2 6 2 2 5" xfId="1874"/>
    <cellStyle name="Milliers 2 6 2 2 6" xfId="1869"/>
    <cellStyle name="Milliers 2 6 2 3" xfId="580"/>
    <cellStyle name="Milliers 2 6 2 3 2" xfId="1876"/>
    <cellStyle name="Milliers 2 6 2 3 3" xfId="1875"/>
    <cellStyle name="Milliers 2 6 2 4" xfId="1877"/>
    <cellStyle name="Milliers 2 6 2 5" xfId="1878"/>
    <cellStyle name="Milliers 2 6 2 6" xfId="1879"/>
    <cellStyle name="Milliers 2 6 2 7" xfId="1868"/>
    <cellStyle name="Milliers 2 6 3" xfId="198"/>
    <cellStyle name="Milliers 2 6 3 2" xfId="582"/>
    <cellStyle name="Milliers 2 6 3 2 2" xfId="1882"/>
    <cellStyle name="Milliers 2 6 3 2 3" xfId="1881"/>
    <cellStyle name="Milliers 2 6 3 3" xfId="1883"/>
    <cellStyle name="Milliers 2 6 3 4" xfId="1884"/>
    <cellStyle name="Milliers 2 6 3 5" xfId="1885"/>
    <cellStyle name="Milliers 2 6 3 6" xfId="1880"/>
    <cellStyle name="Milliers 2 6 4" xfId="339"/>
    <cellStyle name="Milliers 2 6 4 2" xfId="1887"/>
    <cellStyle name="Milliers 2 6 4 3" xfId="1886"/>
    <cellStyle name="Milliers 2 6 5" xfId="579"/>
    <cellStyle name="Milliers 2 6 5 2" xfId="1888"/>
    <cellStyle name="Milliers 2 6 6" xfId="1889"/>
    <cellStyle name="Milliers 2 6 7" xfId="1890"/>
    <cellStyle name="Milliers 2 6 8" xfId="1867"/>
    <cellStyle name="Milliers 2 7" xfId="200"/>
    <cellStyle name="Milliers 2 7 2" xfId="341"/>
    <cellStyle name="Milliers 2 7 2 2" xfId="584"/>
    <cellStyle name="Milliers 2 7 2 2 2" xfId="1894"/>
    <cellStyle name="Milliers 2 7 2 2 3" xfId="1893"/>
    <cellStyle name="Milliers 2 7 2 3" xfId="1895"/>
    <cellStyle name="Milliers 2 7 2 4" xfId="1896"/>
    <cellStyle name="Milliers 2 7 2 5" xfId="1897"/>
    <cellStyle name="Milliers 2 7 2 6" xfId="1892"/>
    <cellStyle name="Milliers 2 7 3" xfId="583"/>
    <cellStyle name="Milliers 2 7 3 2" xfId="1899"/>
    <cellStyle name="Milliers 2 7 3 3" xfId="1898"/>
    <cellStyle name="Milliers 2 7 4" xfId="1900"/>
    <cellStyle name="Milliers 2 7 5" xfId="1901"/>
    <cellStyle name="Milliers 2 7 6" xfId="1902"/>
    <cellStyle name="Milliers 2 7 7" xfId="1891"/>
    <cellStyle name="Milliers 2 8" xfId="165"/>
    <cellStyle name="Milliers 2 8 2" xfId="585"/>
    <cellStyle name="Milliers 2 8 2 2" xfId="1905"/>
    <cellStyle name="Milliers 2 8 2 3" xfId="1904"/>
    <cellStyle name="Milliers 2 8 3" xfId="1906"/>
    <cellStyle name="Milliers 2 8 4" xfId="1907"/>
    <cellStyle name="Milliers 2 8 5" xfId="1908"/>
    <cellStyle name="Milliers 2 8 6" xfId="1903"/>
    <cellStyle name="Milliers 2 9" xfId="306"/>
    <cellStyle name="Milliers 2 9 2" xfId="1910"/>
    <cellStyle name="Milliers 2 9 3" xfId="1909"/>
    <cellStyle name="Milliers 3" xfId="12"/>
    <cellStyle name="Milliers 3 10" xfId="1912"/>
    <cellStyle name="Milliers 3 11" xfId="1913"/>
    <cellStyle name="Milliers 3 12" xfId="1911"/>
    <cellStyle name="Milliers 3 2" xfId="28"/>
    <cellStyle name="Milliers 3 2 2" xfId="78"/>
    <cellStyle name="Milliers 3 2 2 2" xfId="204"/>
    <cellStyle name="Milliers 3 2 2 2 2" xfId="345"/>
    <cellStyle name="Milliers 3 2 2 2 2 2" xfId="590"/>
    <cellStyle name="Milliers 3 2 2 2 2 2 2" xfId="1919"/>
    <cellStyle name="Milliers 3 2 2 2 2 2 3" xfId="1918"/>
    <cellStyle name="Milliers 3 2 2 2 2 3" xfId="1920"/>
    <cellStyle name="Milliers 3 2 2 2 2 4" xfId="1921"/>
    <cellStyle name="Milliers 3 2 2 2 2 5" xfId="1922"/>
    <cellStyle name="Milliers 3 2 2 2 2 6" xfId="1917"/>
    <cellStyle name="Milliers 3 2 2 2 3" xfId="589"/>
    <cellStyle name="Milliers 3 2 2 2 3 2" xfId="1924"/>
    <cellStyle name="Milliers 3 2 2 2 3 3" xfId="1923"/>
    <cellStyle name="Milliers 3 2 2 2 4" xfId="1925"/>
    <cellStyle name="Milliers 3 2 2 2 5" xfId="1926"/>
    <cellStyle name="Milliers 3 2 2 2 6" xfId="1927"/>
    <cellStyle name="Milliers 3 2 2 2 7" xfId="1916"/>
    <cellStyle name="Milliers 3 2 2 3" xfId="203"/>
    <cellStyle name="Milliers 3 2 2 3 2" xfId="591"/>
    <cellStyle name="Milliers 3 2 2 3 2 2" xfId="1930"/>
    <cellStyle name="Milliers 3 2 2 3 2 3" xfId="1929"/>
    <cellStyle name="Milliers 3 2 2 3 3" xfId="1931"/>
    <cellStyle name="Milliers 3 2 2 3 4" xfId="1932"/>
    <cellStyle name="Milliers 3 2 2 3 5" xfId="1933"/>
    <cellStyle name="Milliers 3 2 2 3 6" xfId="1928"/>
    <cellStyle name="Milliers 3 2 2 4" xfId="344"/>
    <cellStyle name="Milliers 3 2 2 4 2" xfId="1935"/>
    <cellStyle name="Milliers 3 2 2 4 3" xfId="1934"/>
    <cellStyle name="Milliers 3 2 2 5" xfId="588"/>
    <cellStyle name="Milliers 3 2 2 5 2" xfId="1936"/>
    <cellStyle name="Milliers 3 2 2 6" xfId="1937"/>
    <cellStyle name="Milliers 3 2 2 7" xfId="1938"/>
    <cellStyle name="Milliers 3 2 2 8" xfId="1915"/>
    <cellStyle name="Milliers 3 2 3" xfId="205"/>
    <cellStyle name="Milliers 3 2 3 2" xfId="346"/>
    <cellStyle name="Milliers 3 2 3 2 2" xfId="593"/>
    <cellStyle name="Milliers 3 2 3 2 2 2" xfId="1942"/>
    <cellStyle name="Milliers 3 2 3 2 2 3" xfId="1941"/>
    <cellStyle name="Milliers 3 2 3 2 3" xfId="1943"/>
    <cellStyle name="Milliers 3 2 3 2 4" xfId="1944"/>
    <cellStyle name="Milliers 3 2 3 2 5" xfId="1945"/>
    <cellStyle name="Milliers 3 2 3 2 6" xfId="1940"/>
    <cellStyle name="Milliers 3 2 3 3" xfId="592"/>
    <cellStyle name="Milliers 3 2 3 3 2" xfId="1947"/>
    <cellStyle name="Milliers 3 2 3 3 3" xfId="1946"/>
    <cellStyle name="Milliers 3 2 3 4" xfId="1948"/>
    <cellStyle name="Milliers 3 2 3 5" xfId="1949"/>
    <cellStyle name="Milliers 3 2 3 6" xfId="1950"/>
    <cellStyle name="Milliers 3 2 3 7" xfId="1939"/>
    <cellStyle name="Milliers 3 2 4" xfId="202"/>
    <cellStyle name="Milliers 3 2 4 2" xfId="594"/>
    <cellStyle name="Milliers 3 2 4 2 2" xfId="1953"/>
    <cellStyle name="Milliers 3 2 4 2 3" xfId="1952"/>
    <cellStyle name="Milliers 3 2 4 3" xfId="1954"/>
    <cellStyle name="Milliers 3 2 4 4" xfId="1955"/>
    <cellStyle name="Milliers 3 2 4 5" xfId="1956"/>
    <cellStyle name="Milliers 3 2 4 6" xfId="1951"/>
    <cellStyle name="Milliers 3 2 5" xfId="343"/>
    <cellStyle name="Milliers 3 2 5 2" xfId="1958"/>
    <cellStyle name="Milliers 3 2 5 3" xfId="1957"/>
    <cellStyle name="Milliers 3 2 6" xfId="587"/>
    <cellStyle name="Milliers 3 2 6 2" xfId="1959"/>
    <cellStyle name="Milliers 3 2 7" xfId="1960"/>
    <cellStyle name="Milliers 3 2 8" xfId="1961"/>
    <cellStyle name="Milliers 3 2 9" xfId="1914"/>
    <cellStyle name="Milliers 3 3" xfId="79"/>
    <cellStyle name="Milliers 3 3 2" xfId="207"/>
    <cellStyle name="Milliers 3 3 2 2" xfId="208"/>
    <cellStyle name="Milliers 3 3 2 2 2" xfId="349"/>
    <cellStyle name="Milliers 3 3 2 2 2 2" xfId="598"/>
    <cellStyle name="Milliers 3 3 2 2 2 2 2" xfId="1967"/>
    <cellStyle name="Milliers 3 3 2 2 2 2 3" xfId="1966"/>
    <cellStyle name="Milliers 3 3 2 2 2 3" xfId="1968"/>
    <cellStyle name="Milliers 3 3 2 2 2 4" xfId="1969"/>
    <cellStyle name="Milliers 3 3 2 2 2 5" xfId="1970"/>
    <cellStyle name="Milliers 3 3 2 2 2 6" xfId="1965"/>
    <cellStyle name="Milliers 3 3 2 2 3" xfId="597"/>
    <cellStyle name="Milliers 3 3 2 2 3 2" xfId="1972"/>
    <cellStyle name="Milliers 3 3 2 2 3 3" xfId="1971"/>
    <cellStyle name="Milliers 3 3 2 2 4" xfId="1973"/>
    <cellStyle name="Milliers 3 3 2 2 5" xfId="1974"/>
    <cellStyle name="Milliers 3 3 2 2 6" xfId="1975"/>
    <cellStyle name="Milliers 3 3 2 2 7" xfId="1964"/>
    <cellStyle name="Milliers 3 3 2 3" xfId="348"/>
    <cellStyle name="Milliers 3 3 2 3 2" xfId="599"/>
    <cellStyle name="Milliers 3 3 2 3 2 2" xfId="1978"/>
    <cellStyle name="Milliers 3 3 2 3 2 3" xfId="1977"/>
    <cellStyle name="Milliers 3 3 2 3 3" xfId="1979"/>
    <cellStyle name="Milliers 3 3 2 3 4" xfId="1980"/>
    <cellStyle name="Milliers 3 3 2 3 5" xfId="1981"/>
    <cellStyle name="Milliers 3 3 2 3 6" xfId="1976"/>
    <cellStyle name="Milliers 3 3 2 4" xfId="596"/>
    <cellStyle name="Milliers 3 3 2 4 2" xfId="1983"/>
    <cellStyle name="Milliers 3 3 2 4 3" xfId="1982"/>
    <cellStyle name="Milliers 3 3 2 5" xfId="1984"/>
    <cellStyle name="Milliers 3 3 2 6" xfId="1985"/>
    <cellStyle name="Milliers 3 3 2 7" xfId="1986"/>
    <cellStyle name="Milliers 3 3 2 8" xfId="1963"/>
    <cellStyle name="Milliers 3 3 3" xfId="209"/>
    <cellStyle name="Milliers 3 3 3 2" xfId="350"/>
    <cellStyle name="Milliers 3 3 3 2 2" xfId="601"/>
    <cellStyle name="Milliers 3 3 3 2 2 2" xfId="1990"/>
    <cellStyle name="Milliers 3 3 3 2 2 3" xfId="1989"/>
    <cellStyle name="Milliers 3 3 3 2 3" xfId="1991"/>
    <cellStyle name="Milliers 3 3 3 2 4" xfId="1992"/>
    <cellStyle name="Milliers 3 3 3 2 5" xfId="1993"/>
    <cellStyle name="Milliers 3 3 3 2 6" xfId="1988"/>
    <cellStyle name="Milliers 3 3 3 3" xfId="600"/>
    <cellStyle name="Milliers 3 3 3 3 2" xfId="1995"/>
    <cellStyle name="Milliers 3 3 3 3 3" xfId="1994"/>
    <cellStyle name="Milliers 3 3 3 4" xfId="1996"/>
    <cellStyle name="Milliers 3 3 3 5" xfId="1997"/>
    <cellStyle name="Milliers 3 3 3 6" xfId="1998"/>
    <cellStyle name="Milliers 3 3 3 7" xfId="1987"/>
    <cellStyle name="Milliers 3 3 4" xfId="206"/>
    <cellStyle name="Milliers 3 3 4 2" xfId="602"/>
    <cellStyle name="Milliers 3 3 4 2 2" xfId="2001"/>
    <cellStyle name="Milliers 3 3 4 2 3" xfId="2000"/>
    <cellStyle name="Milliers 3 3 4 3" xfId="2002"/>
    <cellStyle name="Milliers 3 3 4 4" xfId="2003"/>
    <cellStyle name="Milliers 3 3 4 5" xfId="2004"/>
    <cellStyle name="Milliers 3 3 4 6" xfId="1999"/>
    <cellStyle name="Milliers 3 3 5" xfId="347"/>
    <cellStyle name="Milliers 3 3 5 2" xfId="2006"/>
    <cellStyle name="Milliers 3 3 5 3" xfId="2005"/>
    <cellStyle name="Milliers 3 3 6" xfId="595"/>
    <cellStyle name="Milliers 3 3 6 2" xfId="2007"/>
    <cellStyle name="Milliers 3 3 7" xfId="2008"/>
    <cellStyle name="Milliers 3 3 8" xfId="2009"/>
    <cellStyle name="Milliers 3 3 9" xfId="1962"/>
    <cellStyle name="Milliers 3 4" xfId="80"/>
    <cellStyle name="Milliers 3 4 2" xfId="211"/>
    <cellStyle name="Milliers 3 4 2 2" xfId="212"/>
    <cellStyle name="Milliers 3 4 2 2 2" xfId="353"/>
    <cellStyle name="Milliers 3 4 2 2 2 2" xfId="606"/>
    <cellStyle name="Milliers 3 4 2 2 2 2 2" xfId="2015"/>
    <cellStyle name="Milliers 3 4 2 2 2 2 3" xfId="2014"/>
    <cellStyle name="Milliers 3 4 2 2 2 3" xfId="2016"/>
    <cellStyle name="Milliers 3 4 2 2 2 4" xfId="2017"/>
    <cellStyle name="Milliers 3 4 2 2 2 5" xfId="2018"/>
    <cellStyle name="Milliers 3 4 2 2 2 6" xfId="2013"/>
    <cellStyle name="Milliers 3 4 2 2 3" xfId="605"/>
    <cellStyle name="Milliers 3 4 2 2 3 2" xfId="2020"/>
    <cellStyle name="Milliers 3 4 2 2 3 3" xfId="2019"/>
    <cellStyle name="Milliers 3 4 2 2 4" xfId="2021"/>
    <cellStyle name="Milliers 3 4 2 2 5" xfId="2022"/>
    <cellStyle name="Milliers 3 4 2 2 6" xfId="2023"/>
    <cellStyle name="Milliers 3 4 2 2 7" xfId="2012"/>
    <cellStyle name="Milliers 3 4 2 3" xfId="352"/>
    <cellStyle name="Milliers 3 4 2 3 2" xfId="607"/>
    <cellStyle name="Milliers 3 4 2 3 2 2" xfId="2026"/>
    <cellStyle name="Milliers 3 4 2 3 2 3" xfId="2025"/>
    <cellStyle name="Milliers 3 4 2 3 3" xfId="2027"/>
    <cellStyle name="Milliers 3 4 2 3 4" xfId="2028"/>
    <cellStyle name="Milliers 3 4 2 3 5" xfId="2029"/>
    <cellStyle name="Milliers 3 4 2 3 6" xfId="2024"/>
    <cellStyle name="Milliers 3 4 2 4" xfId="604"/>
    <cellStyle name="Milliers 3 4 2 4 2" xfId="2031"/>
    <cellStyle name="Milliers 3 4 2 4 3" xfId="2030"/>
    <cellStyle name="Milliers 3 4 2 5" xfId="2032"/>
    <cellStyle name="Milliers 3 4 2 6" xfId="2033"/>
    <cellStyle name="Milliers 3 4 2 7" xfId="2034"/>
    <cellStyle name="Milliers 3 4 2 8" xfId="2011"/>
    <cellStyle name="Milliers 3 4 3" xfId="213"/>
    <cellStyle name="Milliers 3 4 3 2" xfId="354"/>
    <cellStyle name="Milliers 3 4 3 2 2" xfId="609"/>
    <cellStyle name="Milliers 3 4 3 2 2 2" xfId="2038"/>
    <cellStyle name="Milliers 3 4 3 2 2 3" xfId="2037"/>
    <cellStyle name="Milliers 3 4 3 2 3" xfId="2039"/>
    <cellStyle name="Milliers 3 4 3 2 4" xfId="2040"/>
    <cellStyle name="Milliers 3 4 3 2 5" xfId="2041"/>
    <cellStyle name="Milliers 3 4 3 2 6" xfId="2036"/>
    <cellStyle name="Milliers 3 4 3 3" xfId="608"/>
    <cellStyle name="Milliers 3 4 3 3 2" xfId="2043"/>
    <cellStyle name="Milliers 3 4 3 3 3" xfId="2042"/>
    <cellStyle name="Milliers 3 4 3 4" xfId="2044"/>
    <cellStyle name="Milliers 3 4 3 5" xfId="2045"/>
    <cellStyle name="Milliers 3 4 3 6" xfId="2046"/>
    <cellStyle name="Milliers 3 4 3 7" xfId="2035"/>
    <cellStyle name="Milliers 3 4 4" xfId="210"/>
    <cellStyle name="Milliers 3 4 4 2" xfId="610"/>
    <cellStyle name="Milliers 3 4 4 2 2" xfId="2049"/>
    <cellStyle name="Milliers 3 4 4 2 3" xfId="2048"/>
    <cellStyle name="Milliers 3 4 4 3" xfId="2050"/>
    <cellStyle name="Milliers 3 4 4 4" xfId="2051"/>
    <cellStyle name="Milliers 3 4 4 5" xfId="2052"/>
    <cellStyle name="Milliers 3 4 4 6" xfId="2047"/>
    <cellStyle name="Milliers 3 4 5" xfId="351"/>
    <cellStyle name="Milliers 3 4 5 2" xfId="2054"/>
    <cellStyle name="Milliers 3 4 5 3" xfId="2053"/>
    <cellStyle name="Milliers 3 4 6" xfId="603"/>
    <cellStyle name="Milliers 3 4 6 2" xfId="2055"/>
    <cellStyle name="Milliers 3 4 7" xfId="2056"/>
    <cellStyle name="Milliers 3 4 8" xfId="2057"/>
    <cellStyle name="Milliers 3 4 9" xfId="2010"/>
    <cellStyle name="Milliers 3 5" xfId="77"/>
    <cellStyle name="Milliers 3 5 2" xfId="215"/>
    <cellStyle name="Milliers 3 5 2 2" xfId="356"/>
    <cellStyle name="Milliers 3 5 2 2 2" xfId="613"/>
    <cellStyle name="Milliers 3 5 2 2 2 2" xfId="2062"/>
    <cellStyle name="Milliers 3 5 2 2 2 3" xfId="2061"/>
    <cellStyle name="Milliers 3 5 2 2 3" xfId="2063"/>
    <cellStyle name="Milliers 3 5 2 2 4" xfId="2064"/>
    <cellStyle name="Milliers 3 5 2 2 5" xfId="2065"/>
    <cellStyle name="Milliers 3 5 2 2 6" xfId="2060"/>
    <cellStyle name="Milliers 3 5 2 3" xfId="612"/>
    <cellStyle name="Milliers 3 5 2 3 2" xfId="2067"/>
    <cellStyle name="Milliers 3 5 2 3 3" xfId="2066"/>
    <cellStyle name="Milliers 3 5 2 4" xfId="2068"/>
    <cellStyle name="Milliers 3 5 2 5" xfId="2069"/>
    <cellStyle name="Milliers 3 5 2 6" xfId="2070"/>
    <cellStyle name="Milliers 3 5 2 7" xfId="2059"/>
    <cellStyle name="Milliers 3 5 3" xfId="214"/>
    <cellStyle name="Milliers 3 5 3 2" xfId="614"/>
    <cellStyle name="Milliers 3 5 3 2 2" xfId="2073"/>
    <cellStyle name="Milliers 3 5 3 2 3" xfId="2072"/>
    <cellStyle name="Milliers 3 5 3 3" xfId="2074"/>
    <cellStyle name="Milliers 3 5 3 4" xfId="2075"/>
    <cellStyle name="Milliers 3 5 3 5" xfId="2076"/>
    <cellStyle name="Milliers 3 5 3 6" xfId="2071"/>
    <cellStyle name="Milliers 3 5 4" xfId="355"/>
    <cellStyle name="Milliers 3 5 4 2" xfId="2078"/>
    <cellStyle name="Milliers 3 5 4 3" xfId="2077"/>
    <cellStyle name="Milliers 3 5 5" xfId="611"/>
    <cellStyle name="Milliers 3 5 5 2" xfId="2079"/>
    <cellStyle name="Milliers 3 5 6" xfId="2080"/>
    <cellStyle name="Milliers 3 5 7" xfId="2081"/>
    <cellStyle name="Milliers 3 5 8" xfId="2058"/>
    <cellStyle name="Milliers 3 6" xfId="216"/>
    <cellStyle name="Milliers 3 6 2" xfId="357"/>
    <cellStyle name="Milliers 3 6 2 2" xfId="616"/>
    <cellStyle name="Milliers 3 6 2 2 2" xfId="2085"/>
    <cellStyle name="Milliers 3 6 2 2 3" xfId="2084"/>
    <cellStyle name="Milliers 3 6 2 3" xfId="2086"/>
    <cellStyle name="Milliers 3 6 2 4" xfId="2087"/>
    <cellStyle name="Milliers 3 6 2 5" xfId="2088"/>
    <cellStyle name="Milliers 3 6 2 6" xfId="2083"/>
    <cellStyle name="Milliers 3 6 3" xfId="615"/>
    <cellStyle name="Milliers 3 6 3 2" xfId="2090"/>
    <cellStyle name="Milliers 3 6 3 3" xfId="2089"/>
    <cellStyle name="Milliers 3 6 4" xfId="2091"/>
    <cellStyle name="Milliers 3 6 5" xfId="2092"/>
    <cellStyle name="Milliers 3 6 6" xfId="2093"/>
    <cellStyle name="Milliers 3 6 7" xfId="2082"/>
    <cellStyle name="Milliers 3 7" xfId="201"/>
    <cellStyle name="Milliers 3 7 2" xfId="617"/>
    <cellStyle name="Milliers 3 7 2 2" xfId="2096"/>
    <cellStyle name="Milliers 3 7 2 3" xfId="2095"/>
    <cellStyle name="Milliers 3 7 3" xfId="2097"/>
    <cellStyle name="Milliers 3 7 4" xfId="2098"/>
    <cellStyle name="Milliers 3 7 5" xfId="2099"/>
    <cellStyle name="Milliers 3 7 6" xfId="2094"/>
    <cellStyle name="Milliers 3 8" xfId="342"/>
    <cellStyle name="Milliers 3 8 2" xfId="2101"/>
    <cellStyle name="Milliers 3 8 3" xfId="2100"/>
    <cellStyle name="Milliers 3 9" xfId="586"/>
    <cellStyle name="Milliers 3 9 2" xfId="2102"/>
    <cellStyle name="Milliers 4" xfId="8"/>
    <cellStyle name="Milliers 4 2" xfId="81"/>
    <cellStyle name="Milliers 4 2 2" xfId="219"/>
    <cellStyle name="Milliers 4 2 2 2" xfId="360"/>
    <cellStyle name="Milliers 4 2 2 2 2" xfId="621"/>
    <cellStyle name="Milliers 4 2 2 2 2 2" xfId="2108"/>
    <cellStyle name="Milliers 4 2 2 2 2 3" xfId="2107"/>
    <cellStyle name="Milliers 4 2 2 2 3" xfId="2109"/>
    <cellStyle name="Milliers 4 2 2 2 4" xfId="2110"/>
    <cellStyle name="Milliers 4 2 2 2 5" xfId="2111"/>
    <cellStyle name="Milliers 4 2 2 2 6" xfId="2106"/>
    <cellStyle name="Milliers 4 2 2 3" xfId="620"/>
    <cellStyle name="Milliers 4 2 2 3 2" xfId="2113"/>
    <cellStyle name="Milliers 4 2 2 3 3" xfId="2112"/>
    <cellStyle name="Milliers 4 2 2 4" xfId="2114"/>
    <cellStyle name="Milliers 4 2 2 5" xfId="2115"/>
    <cellStyle name="Milliers 4 2 2 6" xfId="2116"/>
    <cellStyle name="Milliers 4 2 2 7" xfId="2105"/>
    <cellStyle name="Milliers 4 2 3" xfId="218"/>
    <cellStyle name="Milliers 4 2 3 2" xfId="622"/>
    <cellStyle name="Milliers 4 2 3 2 2" xfId="2119"/>
    <cellStyle name="Milliers 4 2 3 2 3" xfId="2118"/>
    <cellStyle name="Milliers 4 2 3 3" xfId="2120"/>
    <cellStyle name="Milliers 4 2 3 4" xfId="2121"/>
    <cellStyle name="Milliers 4 2 3 5" xfId="2122"/>
    <cellStyle name="Milliers 4 2 3 6" xfId="2117"/>
    <cellStyle name="Milliers 4 2 4" xfId="359"/>
    <cellStyle name="Milliers 4 2 4 2" xfId="2124"/>
    <cellStyle name="Milliers 4 2 4 3" xfId="2123"/>
    <cellStyle name="Milliers 4 2 5" xfId="619"/>
    <cellStyle name="Milliers 4 2 5 2" xfId="2125"/>
    <cellStyle name="Milliers 4 2 6" xfId="2126"/>
    <cellStyle name="Milliers 4 2 6 2" xfId="2306"/>
    <cellStyle name="Milliers 4 2 6 3" xfId="2299"/>
    <cellStyle name="Milliers 4 2 7" xfId="2127"/>
    <cellStyle name="Milliers 4 2 8" xfId="2104"/>
    <cellStyle name="Milliers 4 2 8 2" xfId="2298"/>
    <cellStyle name="Milliers 4 3" xfId="220"/>
    <cellStyle name="Milliers 4 3 2" xfId="361"/>
    <cellStyle name="Milliers 4 3 2 2" xfId="624"/>
    <cellStyle name="Milliers 4 3 2 2 2" xfId="2131"/>
    <cellStyle name="Milliers 4 3 2 2 3" xfId="2130"/>
    <cellStyle name="Milliers 4 3 2 3" xfId="2132"/>
    <cellStyle name="Milliers 4 3 2 4" xfId="2133"/>
    <cellStyle name="Milliers 4 3 2 5" xfId="2134"/>
    <cellStyle name="Milliers 4 3 2 6" xfId="2129"/>
    <cellStyle name="Milliers 4 3 3" xfId="623"/>
    <cellStyle name="Milliers 4 3 3 2" xfId="2136"/>
    <cellStyle name="Milliers 4 3 3 3" xfId="2135"/>
    <cellStyle name="Milliers 4 3 4" xfId="2137"/>
    <cellStyle name="Milliers 4 3 5" xfId="2138"/>
    <cellStyle name="Milliers 4 3 6" xfId="2139"/>
    <cellStyle name="Milliers 4 3 7" xfId="2128"/>
    <cellStyle name="Milliers 4 4" xfId="217"/>
    <cellStyle name="Milliers 4 4 2" xfId="625"/>
    <cellStyle name="Milliers 4 4 2 2" xfId="2142"/>
    <cellStyle name="Milliers 4 4 2 3" xfId="2141"/>
    <cellStyle name="Milliers 4 4 3" xfId="2143"/>
    <cellStyle name="Milliers 4 4 4" xfId="2144"/>
    <cellStyle name="Milliers 4 4 5" xfId="2145"/>
    <cellStyle name="Milliers 4 4 6" xfId="2140"/>
    <cellStyle name="Milliers 4 5" xfId="358"/>
    <cellStyle name="Milliers 4 5 2" xfId="2147"/>
    <cellStyle name="Milliers 4 5 3" xfId="2146"/>
    <cellStyle name="Milliers 4 6" xfId="618"/>
    <cellStyle name="Milliers 4 6 2" xfId="2148"/>
    <cellStyle name="Milliers 4 7" xfId="2149"/>
    <cellStyle name="Milliers 4 7 2" xfId="2305"/>
    <cellStyle name="Milliers 4 7 3" xfId="2300"/>
    <cellStyle name="Milliers 4 8" xfId="2150"/>
    <cellStyle name="Milliers 4 9" xfId="2103"/>
    <cellStyle name="Milliers 4 9 2" xfId="2297"/>
    <cellStyle name="Milliers 5" xfId="82"/>
    <cellStyle name="Milliers 5 2" xfId="222"/>
    <cellStyle name="Milliers 5 2 2" xfId="223"/>
    <cellStyle name="Milliers 5 2 2 2" xfId="364"/>
    <cellStyle name="Milliers 5 2 2 2 2" xfId="629"/>
    <cellStyle name="Milliers 5 2 2 2 2 2" xfId="2156"/>
    <cellStyle name="Milliers 5 2 2 2 2 3" xfId="2155"/>
    <cellStyle name="Milliers 5 2 2 2 3" xfId="2157"/>
    <cellStyle name="Milliers 5 2 2 2 4" xfId="2158"/>
    <cellStyle name="Milliers 5 2 2 2 5" xfId="2159"/>
    <cellStyle name="Milliers 5 2 2 2 6" xfId="2154"/>
    <cellStyle name="Milliers 5 2 2 3" xfId="628"/>
    <cellStyle name="Milliers 5 2 2 3 2" xfId="2161"/>
    <cellStyle name="Milliers 5 2 2 3 3" xfId="2160"/>
    <cellStyle name="Milliers 5 2 2 4" xfId="2162"/>
    <cellStyle name="Milliers 5 2 2 5" xfId="2163"/>
    <cellStyle name="Milliers 5 2 2 6" xfId="2164"/>
    <cellStyle name="Milliers 5 2 2 7" xfId="2153"/>
    <cellStyle name="Milliers 5 2 3" xfId="363"/>
    <cellStyle name="Milliers 5 2 3 2" xfId="630"/>
    <cellStyle name="Milliers 5 2 3 2 2" xfId="2167"/>
    <cellStyle name="Milliers 5 2 3 2 3" xfId="2166"/>
    <cellStyle name="Milliers 5 2 3 3" xfId="2168"/>
    <cellStyle name="Milliers 5 2 3 4" xfId="2169"/>
    <cellStyle name="Milliers 5 2 3 5" xfId="2170"/>
    <cellStyle name="Milliers 5 2 3 6" xfId="2165"/>
    <cellStyle name="Milliers 5 2 4" xfId="627"/>
    <cellStyle name="Milliers 5 2 4 2" xfId="2172"/>
    <cellStyle name="Milliers 5 2 4 3" xfId="2171"/>
    <cellStyle name="Milliers 5 2 5" xfId="2173"/>
    <cellStyle name="Milliers 5 2 6" xfId="2174"/>
    <cellStyle name="Milliers 5 2 7" xfId="2175"/>
    <cellStyle name="Milliers 5 2 8" xfId="2152"/>
    <cellStyle name="Milliers 5 3" xfId="224"/>
    <cellStyle name="Milliers 5 3 2" xfId="365"/>
    <cellStyle name="Milliers 5 3 2 2" xfId="632"/>
    <cellStyle name="Milliers 5 3 2 2 2" xfId="2179"/>
    <cellStyle name="Milliers 5 3 2 2 3" xfId="2178"/>
    <cellStyle name="Milliers 5 3 2 3" xfId="2180"/>
    <cellStyle name="Milliers 5 3 2 4" xfId="2181"/>
    <cellStyle name="Milliers 5 3 2 5" xfId="2182"/>
    <cellStyle name="Milliers 5 3 2 6" xfId="2177"/>
    <cellStyle name="Milliers 5 3 3" xfId="631"/>
    <cellStyle name="Milliers 5 3 3 2" xfId="2184"/>
    <cellStyle name="Milliers 5 3 3 3" xfId="2183"/>
    <cellStyle name="Milliers 5 3 4" xfId="2185"/>
    <cellStyle name="Milliers 5 3 5" xfId="2186"/>
    <cellStyle name="Milliers 5 3 6" xfId="2187"/>
    <cellStyle name="Milliers 5 3 7" xfId="2176"/>
    <cellStyle name="Milliers 5 4" xfId="221"/>
    <cellStyle name="Milliers 5 4 2" xfId="633"/>
    <cellStyle name="Milliers 5 4 2 2" xfId="2190"/>
    <cellStyle name="Milliers 5 4 2 3" xfId="2189"/>
    <cellStyle name="Milliers 5 4 3" xfId="2191"/>
    <cellStyle name="Milliers 5 4 4" xfId="2192"/>
    <cellStyle name="Milliers 5 4 5" xfId="2193"/>
    <cellStyle name="Milliers 5 4 6" xfId="2188"/>
    <cellStyle name="Milliers 5 5" xfId="362"/>
    <cellStyle name="Milliers 5 5 2" xfId="2195"/>
    <cellStyle name="Milliers 5 5 3" xfId="2194"/>
    <cellStyle name="Milliers 5 6" xfId="626"/>
    <cellStyle name="Milliers 5 6 2" xfId="2196"/>
    <cellStyle name="Milliers 5 7" xfId="2197"/>
    <cellStyle name="Milliers 5 8" xfId="2198"/>
    <cellStyle name="Milliers 5 9" xfId="2151"/>
    <cellStyle name="Milliers 6" xfId="83"/>
    <cellStyle name="Milliers 6 2" xfId="226"/>
    <cellStyle name="Milliers 6 2 2" xfId="227"/>
    <cellStyle name="Milliers 6 2 2 2" xfId="368"/>
    <cellStyle name="Milliers 6 2 2 2 2" xfId="637"/>
    <cellStyle name="Milliers 6 2 2 2 2 2" xfId="2204"/>
    <cellStyle name="Milliers 6 2 2 2 2 3" xfId="2203"/>
    <cellStyle name="Milliers 6 2 2 2 3" xfId="2205"/>
    <cellStyle name="Milliers 6 2 2 2 4" xfId="2206"/>
    <cellStyle name="Milliers 6 2 2 2 5" xfId="2207"/>
    <cellStyle name="Milliers 6 2 2 2 6" xfId="2202"/>
    <cellStyle name="Milliers 6 2 2 3" xfId="636"/>
    <cellStyle name="Milliers 6 2 2 3 2" xfId="2209"/>
    <cellStyle name="Milliers 6 2 2 3 3" xfId="2208"/>
    <cellStyle name="Milliers 6 2 2 4" xfId="2210"/>
    <cellStyle name="Milliers 6 2 2 5" xfId="2211"/>
    <cellStyle name="Milliers 6 2 2 6" xfId="2212"/>
    <cellStyle name="Milliers 6 2 2 7" xfId="2201"/>
    <cellStyle name="Milliers 6 2 3" xfId="367"/>
    <cellStyle name="Milliers 6 2 3 2" xfId="638"/>
    <cellStyle name="Milliers 6 2 3 2 2" xfId="2215"/>
    <cellStyle name="Milliers 6 2 3 2 3" xfId="2214"/>
    <cellStyle name="Milliers 6 2 3 3" xfId="2216"/>
    <cellStyle name="Milliers 6 2 3 4" xfId="2217"/>
    <cellStyle name="Milliers 6 2 3 5" xfId="2218"/>
    <cellStyle name="Milliers 6 2 3 6" xfId="2213"/>
    <cellStyle name="Milliers 6 2 4" xfId="635"/>
    <cellStyle name="Milliers 6 2 4 2" xfId="2220"/>
    <cellStyle name="Milliers 6 2 4 3" xfId="2219"/>
    <cellStyle name="Milliers 6 2 5" xfId="2221"/>
    <cellStyle name="Milliers 6 2 6" xfId="2222"/>
    <cellStyle name="Milliers 6 2 7" xfId="2223"/>
    <cellStyle name="Milliers 6 2 8" xfId="2200"/>
    <cellStyle name="Milliers 6 3" xfId="228"/>
    <cellStyle name="Milliers 6 3 2" xfId="369"/>
    <cellStyle name="Milliers 6 3 2 2" xfId="640"/>
    <cellStyle name="Milliers 6 3 2 2 2" xfId="2227"/>
    <cellStyle name="Milliers 6 3 2 2 3" xfId="2226"/>
    <cellStyle name="Milliers 6 3 2 3" xfId="2228"/>
    <cellStyle name="Milliers 6 3 2 4" xfId="2229"/>
    <cellStyle name="Milliers 6 3 2 5" xfId="2230"/>
    <cellStyle name="Milliers 6 3 2 6" xfId="2225"/>
    <cellStyle name="Milliers 6 3 3" xfId="639"/>
    <cellStyle name="Milliers 6 3 3 2" xfId="2232"/>
    <cellStyle name="Milliers 6 3 3 3" xfId="2231"/>
    <cellStyle name="Milliers 6 3 4" xfId="2233"/>
    <cellStyle name="Milliers 6 3 5" xfId="2234"/>
    <cellStyle name="Milliers 6 3 6" xfId="2235"/>
    <cellStyle name="Milliers 6 3 7" xfId="2224"/>
    <cellStyle name="Milliers 6 4" xfId="225"/>
    <cellStyle name="Milliers 6 4 2" xfId="641"/>
    <cellStyle name="Milliers 6 4 2 2" xfId="2238"/>
    <cellStyle name="Milliers 6 4 2 3" xfId="2237"/>
    <cellStyle name="Milliers 6 4 3" xfId="2239"/>
    <cellStyle name="Milliers 6 4 4" xfId="2240"/>
    <cellStyle name="Milliers 6 4 5" xfId="2241"/>
    <cellStyle name="Milliers 6 4 6" xfId="2236"/>
    <cellStyle name="Milliers 6 5" xfId="366"/>
    <cellStyle name="Milliers 6 5 2" xfId="2243"/>
    <cellStyle name="Milliers 6 5 3" xfId="2242"/>
    <cellStyle name="Milliers 6 6" xfId="634"/>
    <cellStyle name="Milliers 6 6 2" xfId="2244"/>
    <cellStyle name="Milliers 6 7" xfId="2245"/>
    <cellStyle name="Milliers 6 8" xfId="2246"/>
    <cellStyle name="Milliers 6 9" xfId="2199"/>
    <cellStyle name="Milliers 7" xfId="67"/>
    <cellStyle name="Neutral 2" xfId="29"/>
    <cellStyle name="Neutral 2 2" xfId="2247"/>
    <cellStyle name="Neutre 2" xfId="13"/>
    <cellStyle name="Normal 2" xfId="84"/>
    <cellStyle name="Normal 2 2" xfId="229"/>
    <cellStyle name="Normal 3" xfId="14"/>
    <cellStyle name="Normal 3 2" xfId="30"/>
    <cellStyle name="Normal 3 2 2" xfId="86"/>
    <cellStyle name="Normal 3 2 2 2" xfId="2295"/>
    <cellStyle name="Normal 3 2 3" xfId="231"/>
    <cellStyle name="Normal 3 2 3 2" xfId="2290"/>
    <cellStyle name="Normal 3 2 4" xfId="371"/>
    <cellStyle name="Normal 3 2 4 2" xfId="2285"/>
    <cellStyle name="Normal 3 2 5" xfId="643"/>
    <cellStyle name="Normal 3 2 5 2" xfId="2302"/>
    <cellStyle name="Normal 3 2 6" xfId="2249"/>
    <cellStyle name="Normal 3 3" xfId="87"/>
    <cellStyle name="Normal 3 3 2" xfId="232"/>
    <cellStyle name="Normal 3 3 2 2" xfId="2294"/>
    <cellStyle name="Normal 3 3 3" xfId="372"/>
    <cellStyle name="Normal 3 3 3 2" xfId="2289"/>
    <cellStyle name="Normal 3 3 4" xfId="644"/>
    <cellStyle name="Normal 3 3 4 2" xfId="2284"/>
    <cellStyle name="Normal 3 3 5" xfId="2250"/>
    <cellStyle name="Normal 3 4" xfId="85"/>
    <cellStyle name="Normal 3 4 2" xfId="2296"/>
    <cellStyle name="Normal 3 5" xfId="230"/>
    <cellStyle name="Normal 3 5 2" xfId="2291"/>
    <cellStyle name="Normal 3 6" xfId="370"/>
    <cellStyle name="Normal 3 6 2" xfId="2286"/>
    <cellStyle name="Normal 3 7" xfId="642"/>
    <cellStyle name="Normal 3 7 2" xfId="2301"/>
    <cellStyle name="Normal 3 8" xfId="2248"/>
    <cellStyle name="Pourcentage 2" xfId="15"/>
    <cellStyle name="Pourcentage 2 2" xfId="88"/>
    <cellStyle name="Pourcentage 3" xfId="16"/>
    <cellStyle name="Pourcentage 3 2" xfId="233"/>
    <cellStyle name="Pourcentage 4" xfId="89"/>
    <cellStyle name="Pourcentage 5" xfId="90"/>
    <cellStyle name="Prozent 2" xfId="17"/>
    <cellStyle name="Prozent 2 2" xfId="18"/>
    <cellStyle name="Prozent 2 3" xfId="49"/>
    <cellStyle name="Prozent 3" xfId="33"/>
    <cellStyle name="Prozent 3 2" xfId="91"/>
    <cellStyle name="Prozent 3 2 2" xfId="2293"/>
    <cellStyle name="Prozent 3 3" xfId="234"/>
    <cellStyle name="Prozent 3 3 2" xfId="2288"/>
    <cellStyle name="Prozent 3 4" xfId="373"/>
    <cellStyle name="Prozent 3 4 2" xfId="2283"/>
    <cellStyle name="Prozent 3 5" xfId="645"/>
    <cellStyle name="Prozent 3 5 2" xfId="2303"/>
    <cellStyle name="Prozent 3 6" xfId="2251"/>
    <cellStyle name="Prozent 4" xfId="235"/>
    <cellStyle name="Prozent 5" xfId="646"/>
    <cellStyle name="Prozent 6" xfId="4"/>
    <cellStyle name="Satisfaisant 2" xfId="7"/>
    <cellStyle name="Standard" xfId="0" builtinId="0"/>
    <cellStyle name="Standard 10" xfId="2"/>
    <cellStyle name="Standard 2" xfId="34"/>
    <cellStyle name="Standard 2 2" xfId="19"/>
    <cellStyle name="Standard 2 2 2" xfId="40"/>
    <cellStyle name="Standard 2 3" xfId="20"/>
    <cellStyle name="Standard 2 4" xfId="92"/>
    <cellStyle name="Standard 2 5" xfId="647"/>
    <cellStyle name="Standard 3" xfId="5"/>
    <cellStyle name="Standard 3 2" xfId="21"/>
    <cellStyle name="Standard 4" xfId="22"/>
    <cellStyle name="Standard 4 2" xfId="47"/>
    <cellStyle name="Standard 4 3" xfId="41"/>
    <cellStyle name="Standard 5" xfId="35"/>
    <cellStyle name="Standard 5 2" xfId="48"/>
    <cellStyle name="Standard 6" xfId="44"/>
    <cellStyle name="Standard 7" xfId="31"/>
    <cellStyle name="Standard 7 2" xfId="93"/>
    <cellStyle name="Standard 7 2 2" xfId="2292"/>
    <cellStyle name="Standard 7 3" xfId="236"/>
    <cellStyle name="Standard 7 3 2" xfId="2287"/>
    <cellStyle name="Standard 7 4" xfId="374"/>
    <cellStyle name="Standard 7 4 2" xfId="2282"/>
    <cellStyle name="Standard 7 5" xfId="648"/>
    <cellStyle name="Standard 7 5 2" xfId="2304"/>
    <cellStyle name="Standard 7 6" xfId="2252"/>
    <cellStyle name="Standard 8" xfId="649"/>
    <cellStyle name="Standard 9" xfId="650"/>
    <cellStyle name="Standard_Tabelle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5"/>
  <sheetViews>
    <sheetView showGridLines="0" tabSelected="1" workbookViewId="0">
      <selection activeCell="A22" sqref="A22"/>
    </sheetView>
  </sheetViews>
  <sheetFormatPr baseColWidth="10" defaultRowHeight="12.75" x14ac:dyDescent="0.2"/>
  <cols>
    <col min="1" max="1" width="33.140625" customWidth="1"/>
    <col min="2" max="35" width="10.7109375" customWidth="1"/>
  </cols>
  <sheetData>
    <row r="1" spans="1:36" ht="20.100000000000001" customHeight="1" x14ac:dyDescent="0.2">
      <c r="A1" s="11" t="s">
        <v>13</v>
      </c>
      <c r="B1" s="12"/>
      <c r="C1" s="13"/>
      <c r="D1" s="14"/>
      <c r="E1" s="14"/>
      <c r="F1" s="14"/>
      <c r="G1" s="14"/>
      <c r="H1" s="15"/>
      <c r="I1" s="14"/>
      <c r="J1" s="14"/>
      <c r="K1" s="14"/>
      <c r="L1" s="16"/>
      <c r="M1" s="16"/>
      <c r="N1" s="16"/>
      <c r="O1" s="16"/>
      <c r="P1" s="16"/>
      <c r="Q1" s="16"/>
      <c r="R1" s="17"/>
      <c r="S1" s="17"/>
      <c r="T1" s="17"/>
      <c r="U1" s="17"/>
      <c r="V1" s="17"/>
      <c r="W1" s="17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"/>
    </row>
    <row r="2" spans="1:36" ht="12" customHeight="1" x14ac:dyDescent="0.2">
      <c r="A2" s="57" t="s">
        <v>14</v>
      </c>
      <c r="B2" s="75" t="s">
        <v>0</v>
      </c>
      <c r="C2" s="76"/>
      <c r="D2" s="77">
        <v>2000</v>
      </c>
      <c r="E2" s="75"/>
      <c r="F2" s="76">
        <v>2001</v>
      </c>
      <c r="G2" s="76"/>
      <c r="H2" s="77">
        <v>2002</v>
      </c>
      <c r="I2" s="75"/>
      <c r="J2" s="77">
        <v>2003</v>
      </c>
      <c r="K2" s="75"/>
      <c r="L2" s="71">
        <v>2004</v>
      </c>
      <c r="M2" s="72"/>
      <c r="N2" s="71">
        <v>2005</v>
      </c>
      <c r="O2" s="72"/>
      <c r="P2" s="71">
        <v>2006</v>
      </c>
      <c r="Q2" s="72"/>
      <c r="R2" s="71">
        <v>2007</v>
      </c>
      <c r="S2" s="72"/>
      <c r="T2" s="71">
        <v>2008</v>
      </c>
      <c r="U2" s="72"/>
      <c r="V2" s="71">
        <v>2009</v>
      </c>
      <c r="W2" s="72"/>
      <c r="X2" s="71">
        <v>2010</v>
      </c>
      <c r="Y2" s="72"/>
      <c r="Z2" s="71">
        <v>2011</v>
      </c>
      <c r="AA2" s="72"/>
      <c r="AB2" s="71">
        <v>2012</v>
      </c>
      <c r="AC2" s="72"/>
      <c r="AD2" s="71">
        <v>2013</v>
      </c>
      <c r="AE2" s="72"/>
      <c r="AF2" s="71">
        <v>2014</v>
      </c>
      <c r="AG2" s="72"/>
      <c r="AH2" s="71">
        <v>2015</v>
      </c>
      <c r="AI2" s="72"/>
      <c r="AJ2" s="3"/>
    </row>
    <row r="3" spans="1:36" ht="12" customHeight="1" x14ac:dyDescent="0.2">
      <c r="A3" s="58"/>
      <c r="B3" s="80" t="s">
        <v>1</v>
      </c>
      <c r="C3" s="81"/>
      <c r="D3" s="82" t="s">
        <v>1</v>
      </c>
      <c r="E3" s="80"/>
      <c r="F3" s="83" t="s">
        <v>1</v>
      </c>
      <c r="G3" s="81"/>
      <c r="H3" s="84" t="s">
        <v>1</v>
      </c>
      <c r="I3" s="85"/>
      <c r="J3" s="84" t="s">
        <v>1</v>
      </c>
      <c r="K3" s="85"/>
      <c r="L3" s="86" t="s">
        <v>1</v>
      </c>
      <c r="M3" s="86"/>
      <c r="N3" s="73" t="s">
        <v>1</v>
      </c>
      <c r="O3" s="74"/>
      <c r="P3" s="73" t="s">
        <v>1</v>
      </c>
      <c r="Q3" s="74"/>
      <c r="R3" s="73" t="s">
        <v>1</v>
      </c>
      <c r="S3" s="74"/>
      <c r="T3" s="73" t="s">
        <v>1</v>
      </c>
      <c r="U3" s="74"/>
      <c r="V3" s="73" t="s">
        <v>1</v>
      </c>
      <c r="W3" s="74"/>
      <c r="X3" s="73" t="s">
        <v>1</v>
      </c>
      <c r="Y3" s="74"/>
      <c r="Z3" s="73" t="s">
        <v>1</v>
      </c>
      <c r="AA3" s="74"/>
      <c r="AB3" s="73" t="s">
        <v>1</v>
      </c>
      <c r="AC3" s="74"/>
      <c r="AD3" s="73" t="s">
        <v>1</v>
      </c>
      <c r="AE3" s="74"/>
      <c r="AF3" s="73" t="s">
        <v>1</v>
      </c>
      <c r="AG3" s="74"/>
      <c r="AH3" s="73" t="s">
        <v>1</v>
      </c>
      <c r="AI3" s="74"/>
      <c r="AJ3" s="3"/>
    </row>
    <row r="4" spans="1:36" ht="12" customHeight="1" x14ac:dyDescent="0.2">
      <c r="A4" s="59"/>
      <c r="B4" s="60" t="s">
        <v>15</v>
      </c>
      <c r="C4" s="61" t="s">
        <v>16</v>
      </c>
      <c r="D4" s="61" t="s">
        <v>15</v>
      </c>
      <c r="E4" s="61" t="s">
        <v>16</v>
      </c>
      <c r="F4" s="61" t="s">
        <v>15</v>
      </c>
      <c r="G4" s="61" t="s">
        <v>16</v>
      </c>
      <c r="H4" s="61" t="s">
        <v>15</v>
      </c>
      <c r="I4" s="61" t="s">
        <v>16</v>
      </c>
      <c r="J4" s="61" t="s">
        <v>15</v>
      </c>
      <c r="K4" s="61" t="s">
        <v>16</v>
      </c>
      <c r="L4" s="62" t="s">
        <v>15</v>
      </c>
      <c r="M4" s="62" t="s">
        <v>16</v>
      </c>
      <c r="N4" s="62" t="s">
        <v>15</v>
      </c>
      <c r="O4" s="62" t="s">
        <v>16</v>
      </c>
      <c r="P4" s="62" t="s">
        <v>15</v>
      </c>
      <c r="Q4" s="62" t="s">
        <v>16</v>
      </c>
      <c r="R4" s="62" t="s">
        <v>15</v>
      </c>
      <c r="S4" s="62" t="s">
        <v>16</v>
      </c>
      <c r="T4" s="62" t="s">
        <v>15</v>
      </c>
      <c r="U4" s="62" t="s">
        <v>16</v>
      </c>
      <c r="V4" s="62" t="s">
        <v>15</v>
      </c>
      <c r="W4" s="62" t="s">
        <v>16</v>
      </c>
      <c r="X4" s="62" t="s">
        <v>15</v>
      </c>
      <c r="Y4" s="62" t="s">
        <v>16</v>
      </c>
      <c r="Z4" s="62" t="s">
        <v>15</v>
      </c>
      <c r="AA4" s="62" t="s">
        <v>16</v>
      </c>
      <c r="AB4" s="62" t="s">
        <v>15</v>
      </c>
      <c r="AC4" s="62" t="s">
        <v>16</v>
      </c>
      <c r="AD4" s="62" t="s">
        <v>15</v>
      </c>
      <c r="AE4" s="62" t="s">
        <v>16</v>
      </c>
      <c r="AF4" s="62" t="s">
        <v>15</v>
      </c>
      <c r="AG4" s="62" t="s">
        <v>16</v>
      </c>
      <c r="AH4" s="62" t="s">
        <v>15</v>
      </c>
      <c r="AI4" s="62" t="s">
        <v>16</v>
      </c>
      <c r="AJ4" s="4"/>
    </row>
    <row r="5" spans="1:36" ht="12" customHeight="1" x14ac:dyDescent="0.2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"/>
    </row>
    <row r="6" spans="1:36" ht="12" customHeight="1" x14ac:dyDescent="0.2">
      <c r="A6" s="63" t="s">
        <v>17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2"/>
    </row>
    <row r="7" spans="1:36" ht="12" customHeight="1" x14ac:dyDescent="0.2">
      <c r="A7" s="22" t="s">
        <v>18</v>
      </c>
      <c r="B7" s="23">
        <v>19.3</v>
      </c>
      <c r="C7" s="23">
        <v>23007</v>
      </c>
      <c r="D7" s="24">
        <v>24</v>
      </c>
      <c r="E7" s="24">
        <v>23017</v>
      </c>
      <c r="F7" s="24">
        <v>6</v>
      </c>
      <c r="G7" s="24">
        <v>22902</v>
      </c>
      <c r="H7" s="23">
        <v>27</v>
      </c>
      <c r="I7" s="23">
        <v>22839</v>
      </c>
      <c r="J7" s="24">
        <v>118</v>
      </c>
      <c r="K7" s="24" t="s">
        <v>2</v>
      </c>
      <c r="L7" s="25">
        <v>56.523000000000003</v>
      </c>
      <c r="M7" s="25">
        <v>22640.331999999999</v>
      </c>
      <c r="N7" s="26">
        <v>326</v>
      </c>
      <c r="O7" s="26">
        <v>23055</v>
      </c>
      <c r="P7" s="27">
        <v>335</v>
      </c>
      <c r="Q7" s="25">
        <v>23929</v>
      </c>
      <c r="R7" s="26">
        <v>2454</v>
      </c>
      <c r="S7" s="26">
        <v>23193</v>
      </c>
      <c r="T7" s="26">
        <v>404</v>
      </c>
      <c r="U7" s="26">
        <v>23074</v>
      </c>
      <c r="V7" s="26">
        <v>368</v>
      </c>
      <c r="W7" s="26">
        <v>23443</v>
      </c>
      <c r="X7" s="26">
        <v>266</v>
      </c>
      <c r="Y7" s="26">
        <v>23141</v>
      </c>
      <c r="Z7" s="26">
        <v>606.1</v>
      </c>
      <c r="AA7" s="26">
        <v>26210.9</v>
      </c>
      <c r="AB7" s="26">
        <v>1837</v>
      </c>
      <c r="AC7" s="26">
        <v>23933</v>
      </c>
      <c r="AD7" s="26">
        <v>3725</v>
      </c>
      <c r="AE7" s="26">
        <v>23803</v>
      </c>
      <c r="AF7" s="26">
        <v>3054</v>
      </c>
      <c r="AG7" s="26">
        <v>22566.5</v>
      </c>
      <c r="AH7" s="26">
        <v>3767</v>
      </c>
      <c r="AI7" s="26">
        <v>23474</v>
      </c>
      <c r="AJ7" s="2"/>
    </row>
    <row r="8" spans="1:36" ht="12" customHeight="1" x14ac:dyDescent="0.2">
      <c r="A8" s="22" t="s">
        <v>19</v>
      </c>
      <c r="B8" s="23">
        <v>1195.3</v>
      </c>
      <c r="C8" s="23">
        <v>17</v>
      </c>
      <c r="D8" s="24">
        <v>2694</v>
      </c>
      <c r="E8" s="24">
        <v>101</v>
      </c>
      <c r="F8" s="24">
        <v>3981</v>
      </c>
      <c r="G8" s="24">
        <v>151</v>
      </c>
      <c r="H8" s="23">
        <v>3808</v>
      </c>
      <c r="I8" s="23">
        <v>192</v>
      </c>
      <c r="J8" s="24">
        <v>10642</v>
      </c>
      <c r="K8" s="24">
        <v>718</v>
      </c>
      <c r="L8" s="25">
        <v>17033.085999999999</v>
      </c>
      <c r="M8" s="25">
        <v>692.80899999999997</v>
      </c>
      <c r="N8" s="26">
        <v>7300</v>
      </c>
      <c r="O8" s="26">
        <v>1877</v>
      </c>
      <c r="P8" s="22">
        <v>6918</v>
      </c>
      <c r="Q8" s="22">
        <v>3903</v>
      </c>
      <c r="R8" s="26">
        <v>6500</v>
      </c>
      <c r="S8" s="26">
        <v>6674</v>
      </c>
      <c r="T8" s="26">
        <v>6411</v>
      </c>
      <c r="U8" s="26">
        <v>8166</v>
      </c>
      <c r="V8" s="26">
        <v>5509</v>
      </c>
      <c r="W8" s="26">
        <v>9765</v>
      </c>
      <c r="X8" s="26">
        <v>6905</v>
      </c>
      <c r="Y8" s="26">
        <v>10635</v>
      </c>
      <c r="Z8" s="26">
        <v>5189.78</v>
      </c>
      <c r="AA8" s="26">
        <v>11414.75</v>
      </c>
      <c r="AB8" s="26">
        <v>5277</v>
      </c>
      <c r="AC8" s="26">
        <v>11837</v>
      </c>
      <c r="AD8" s="26">
        <v>5156</v>
      </c>
      <c r="AE8" s="26">
        <v>11442</v>
      </c>
      <c r="AF8" s="26">
        <v>4874.5</v>
      </c>
      <c r="AG8" s="26">
        <v>10505</v>
      </c>
      <c r="AH8" s="26">
        <v>4882</v>
      </c>
      <c r="AI8" s="26">
        <v>10453</v>
      </c>
      <c r="AJ8" s="2"/>
    </row>
    <row r="9" spans="1:36" ht="12" customHeight="1" x14ac:dyDescent="0.2">
      <c r="A9" s="22" t="s">
        <v>20</v>
      </c>
      <c r="B9" s="23">
        <v>909</v>
      </c>
      <c r="C9" s="23">
        <v>25.3</v>
      </c>
      <c r="D9" s="24">
        <v>1509</v>
      </c>
      <c r="E9" s="24">
        <v>166</v>
      </c>
      <c r="F9" s="24">
        <v>677</v>
      </c>
      <c r="G9" s="24">
        <v>224</v>
      </c>
      <c r="H9" s="23">
        <v>569</v>
      </c>
      <c r="I9" s="23">
        <v>349</v>
      </c>
      <c r="J9" s="24">
        <v>1062</v>
      </c>
      <c r="K9" s="24">
        <v>882</v>
      </c>
      <c r="L9" s="25">
        <v>1379.44</v>
      </c>
      <c r="M9" s="25">
        <v>1012.2430000000001</v>
      </c>
      <c r="N9" s="26">
        <v>4275</v>
      </c>
      <c r="O9" s="26">
        <v>3210</v>
      </c>
      <c r="P9" s="22">
        <v>4011</v>
      </c>
      <c r="Q9" s="22">
        <v>3043</v>
      </c>
      <c r="R9" s="26">
        <v>4386</v>
      </c>
      <c r="S9" s="26">
        <v>2800</v>
      </c>
      <c r="T9" s="26">
        <v>3022</v>
      </c>
      <c r="U9" s="26">
        <v>1905</v>
      </c>
      <c r="V9" s="26">
        <v>5354</v>
      </c>
      <c r="W9" s="26">
        <v>1401</v>
      </c>
      <c r="X9" s="26">
        <v>2794</v>
      </c>
      <c r="Y9" s="26">
        <v>1986</v>
      </c>
      <c r="Z9" s="26">
        <v>3772.8</v>
      </c>
      <c r="AA9" s="26">
        <v>1838</v>
      </c>
      <c r="AB9" s="26">
        <v>2578</v>
      </c>
      <c r="AC9" s="26">
        <v>1759</v>
      </c>
      <c r="AD9" s="26">
        <v>1814</v>
      </c>
      <c r="AE9" s="26">
        <v>1783</v>
      </c>
      <c r="AF9" s="26">
        <v>1322.2</v>
      </c>
      <c r="AG9" s="26">
        <v>1422</v>
      </c>
      <c r="AH9" s="26">
        <v>3350</v>
      </c>
      <c r="AI9" s="26">
        <v>1582</v>
      </c>
      <c r="AJ9" s="2"/>
    </row>
    <row r="10" spans="1:36" ht="12" customHeight="1" x14ac:dyDescent="0.2">
      <c r="A10" s="22" t="s">
        <v>21</v>
      </c>
      <c r="B10" s="23">
        <v>0.3</v>
      </c>
      <c r="C10" s="23">
        <v>4154</v>
      </c>
      <c r="D10" s="24">
        <v>31</v>
      </c>
      <c r="E10" s="24">
        <v>7370</v>
      </c>
      <c r="F10" s="24">
        <v>5</v>
      </c>
      <c r="G10" s="24">
        <v>5529</v>
      </c>
      <c r="H10" s="23">
        <v>1306</v>
      </c>
      <c r="I10" s="23">
        <v>1982</v>
      </c>
      <c r="J10" s="24">
        <v>653</v>
      </c>
      <c r="K10" s="24">
        <v>1751</v>
      </c>
      <c r="L10" s="25">
        <v>4.7640000000000002</v>
      </c>
      <c r="M10" s="25">
        <v>986.29200000000003</v>
      </c>
      <c r="N10" s="26">
        <v>2</v>
      </c>
      <c r="O10" s="26">
        <v>2041</v>
      </c>
      <c r="P10" s="22">
        <v>5</v>
      </c>
      <c r="Q10" s="22">
        <v>4507</v>
      </c>
      <c r="R10" s="26">
        <v>12</v>
      </c>
      <c r="S10" s="26">
        <v>6909</v>
      </c>
      <c r="T10" s="26">
        <v>19</v>
      </c>
      <c r="U10" s="26">
        <v>296</v>
      </c>
      <c r="V10" s="26">
        <v>4201</v>
      </c>
      <c r="W10" s="26">
        <v>55</v>
      </c>
      <c r="X10" s="26">
        <v>4145</v>
      </c>
      <c r="Y10" s="26">
        <v>220</v>
      </c>
      <c r="Z10" s="26">
        <v>5511.5</v>
      </c>
      <c r="AA10" s="26">
        <v>252</v>
      </c>
      <c r="AB10" s="26">
        <v>7352</v>
      </c>
      <c r="AC10" s="26">
        <v>120</v>
      </c>
      <c r="AD10" s="26">
        <v>61</v>
      </c>
      <c r="AE10" s="26">
        <v>640</v>
      </c>
      <c r="AF10" s="26">
        <v>3126.1</v>
      </c>
      <c r="AG10" s="26">
        <v>206.9</v>
      </c>
      <c r="AH10" s="26">
        <v>1890</v>
      </c>
      <c r="AI10" s="26">
        <v>191</v>
      </c>
      <c r="AJ10" s="2"/>
    </row>
    <row r="11" spans="1:36" ht="12" customHeight="1" x14ac:dyDescent="0.2">
      <c r="A11" s="22" t="s">
        <v>22</v>
      </c>
      <c r="B11" s="23">
        <v>8158</v>
      </c>
      <c r="C11" s="23">
        <v>3266</v>
      </c>
      <c r="D11" s="24">
        <v>13992</v>
      </c>
      <c r="E11" s="24">
        <v>1606</v>
      </c>
      <c r="F11" s="24">
        <v>4905</v>
      </c>
      <c r="G11" s="24">
        <v>784</v>
      </c>
      <c r="H11" s="23">
        <v>16168</v>
      </c>
      <c r="I11" s="23">
        <v>837</v>
      </c>
      <c r="J11" s="24">
        <v>19054</v>
      </c>
      <c r="K11" s="24">
        <v>409</v>
      </c>
      <c r="L11" s="25">
        <v>15617.492</v>
      </c>
      <c r="M11" s="25">
        <v>381.37</v>
      </c>
      <c r="N11" s="26">
        <v>16970</v>
      </c>
      <c r="O11" s="26">
        <v>545</v>
      </c>
      <c r="P11" s="22">
        <v>12691</v>
      </c>
      <c r="Q11" s="22">
        <v>384</v>
      </c>
      <c r="R11" s="26">
        <v>7072</v>
      </c>
      <c r="S11" s="26">
        <v>301</v>
      </c>
      <c r="T11" s="26">
        <v>8450</v>
      </c>
      <c r="U11" s="26">
        <v>2731</v>
      </c>
      <c r="V11" s="26">
        <v>28733</v>
      </c>
      <c r="W11" s="26">
        <v>3192</v>
      </c>
      <c r="X11" s="26">
        <v>23443</v>
      </c>
      <c r="Y11" s="26">
        <v>1234</v>
      </c>
      <c r="Z11" s="26">
        <v>15787</v>
      </c>
      <c r="AA11" s="26">
        <v>567</v>
      </c>
      <c r="AB11" s="26">
        <v>18302</v>
      </c>
      <c r="AC11" s="26">
        <v>534</v>
      </c>
      <c r="AD11" s="26">
        <v>5658</v>
      </c>
      <c r="AE11" s="26">
        <v>265</v>
      </c>
      <c r="AF11" s="26">
        <v>11716.8</v>
      </c>
      <c r="AG11" s="26">
        <v>489.3</v>
      </c>
      <c r="AH11" s="26">
        <v>8536.4</v>
      </c>
      <c r="AI11" s="26">
        <v>622</v>
      </c>
      <c r="AJ11" s="2"/>
    </row>
    <row r="12" spans="1:36" ht="12" customHeight="1" x14ac:dyDescent="0.2">
      <c r="A12" s="87" t="s">
        <v>78</v>
      </c>
      <c r="B12" s="23">
        <v>62483.1</v>
      </c>
      <c r="C12" s="23">
        <v>27327.8</v>
      </c>
      <c r="D12" s="24">
        <v>53880</v>
      </c>
      <c r="E12" s="24">
        <v>30829</v>
      </c>
      <c r="F12" s="24">
        <v>53099</v>
      </c>
      <c r="G12" s="24">
        <v>31245</v>
      </c>
      <c r="H12" s="23">
        <v>49907</v>
      </c>
      <c r="I12" s="23">
        <v>31187</v>
      </c>
      <c r="J12" s="24">
        <v>49597</v>
      </c>
      <c r="K12" s="24">
        <v>31866</v>
      </c>
      <c r="L12" s="25">
        <v>50875</v>
      </c>
      <c r="M12" s="28">
        <v>31461</v>
      </c>
      <c r="N12" s="29">
        <v>51709</v>
      </c>
      <c r="O12" s="29">
        <v>31913</v>
      </c>
      <c r="P12" s="29">
        <v>50487</v>
      </c>
      <c r="Q12" s="29">
        <v>33892</v>
      </c>
      <c r="R12" s="26">
        <v>54320</v>
      </c>
      <c r="S12" s="26">
        <v>37329</v>
      </c>
      <c r="T12" s="26">
        <v>56143</v>
      </c>
      <c r="U12" s="26">
        <v>41081</v>
      </c>
      <c r="V12" s="26">
        <v>57014</v>
      </c>
      <c r="W12" s="26">
        <v>44101</v>
      </c>
      <c r="X12" s="26">
        <v>58379</v>
      </c>
      <c r="Y12" s="26">
        <v>46892</v>
      </c>
      <c r="Z12" s="26">
        <v>60059</v>
      </c>
      <c r="AA12" s="26">
        <v>48872</v>
      </c>
      <c r="AB12" s="26">
        <v>62457</v>
      </c>
      <c r="AC12" s="26">
        <v>50852</v>
      </c>
      <c r="AD12" s="26">
        <v>62883.199999999997</v>
      </c>
      <c r="AE12" s="26">
        <v>51948</v>
      </c>
      <c r="AF12" s="26">
        <v>63677</v>
      </c>
      <c r="AG12" s="26">
        <v>53845</v>
      </c>
      <c r="AH12" s="26">
        <v>64231</v>
      </c>
      <c r="AI12" s="26">
        <v>55432</v>
      </c>
      <c r="AJ12" s="2"/>
    </row>
    <row r="13" spans="1:36" ht="12" customHeight="1" x14ac:dyDescent="0.2">
      <c r="A13" s="22"/>
      <c r="B13" s="23"/>
      <c r="C13" s="23"/>
      <c r="D13" s="24"/>
      <c r="E13" s="24"/>
      <c r="F13" s="24"/>
      <c r="G13" s="24"/>
      <c r="H13" s="23"/>
      <c r="I13" s="23"/>
      <c r="J13" s="30"/>
      <c r="K13" s="30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2"/>
    </row>
    <row r="14" spans="1:36" ht="12" customHeight="1" x14ac:dyDescent="0.2">
      <c r="A14" s="63" t="s">
        <v>73</v>
      </c>
      <c r="B14" s="66"/>
      <c r="C14" s="66"/>
      <c r="D14" s="66"/>
      <c r="E14" s="66"/>
      <c r="F14" s="66"/>
      <c r="G14" s="66"/>
      <c r="H14" s="66"/>
      <c r="I14" s="66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2"/>
    </row>
    <row r="15" spans="1:36" ht="12" customHeight="1" x14ac:dyDescent="0.2">
      <c r="A15" s="22" t="s">
        <v>23</v>
      </c>
      <c r="B15" s="23">
        <v>280</v>
      </c>
      <c r="C15" s="23">
        <v>7873</v>
      </c>
      <c r="D15" s="32">
        <v>830</v>
      </c>
      <c r="E15" s="32">
        <v>10818</v>
      </c>
      <c r="F15" s="32">
        <v>830</v>
      </c>
      <c r="G15" s="32">
        <v>5897</v>
      </c>
      <c r="H15" s="26">
        <v>969</v>
      </c>
      <c r="I15" s="26">
        <v>6832</v>
      </c>
      <c r="J15" s="32">
        <v>1043</v>
      </c>
      <c r="K15" s="32">
        <v>7474</v>
      </c>
      <c r="L15" s="26">
        <v>1159</v>
      </c>
      <c r="M15" s="26">
        <v>10103</v>
      </c>
      <c r="N15" s="26">
        <v>1223</v>
      </c>
      <c r="O15" s="26">
        <v>12610</v>
      </c>
      <c r="P15" s="26">
        <v>1346</v>
      </c>
      <c r="Q15" s="26">
        <v>14450</v>
      </c>
      <c r="R15" s="26">
        <v>1391</v>
      </c>
      <c r="S15" s="26">
        <v>15966</v>
      </c>
      <c r="T15" s="26">
        <f>1502517/1000</f>
        <v>1502.5170000000001</v>
      </c>
      <c r="U15" s="26">
        <v>22282</v>
      </c>
      <c r="V15" s="33">
        <v>1613</v>
      </c>
      <c r="W15" s="33">
        <v>15827</v>
      </c>
      <c r="X15" s="33">
        <v>1884.1</v>
      </c>
      <c r="Y15" s="33">
        <v>18891.099999999999</v>
      </c>
      <c r="Z15" s="33">
        <v>2345.8000000000002</v>
      </c>
      <c r="AA15" s="33">
        <v>21666</v>
      </c>
      <c r="AB15" s="33">
        <v>1991</v>
      </c>
      <c r="AC15" s="33">
        <v>19697.370999999999</v>
      </c>
      <c r="AD15" s="33">
        <v>1788.175</v>
      </c>
      <c r="AE15" s="33">
        <v>25812.633000000002</v>
      </c>
      <c r="AF15" s="33">
        <v>4638</v>
      </c>
      <c r="AG15" s="33">
        <v>23200</v>
      </c>
      <c r="AH15" s="33">
        <v>4246</v>
      </c>
      <c r="AI15" s="33">
        <v>22563</v>
      </c>
      <c r="AJ15" s="5"/>
    </row>
    <row r="16" spans="1:36" ht="12" customHeight="1" x14ac:dyDescent="0.2">
      <c r="A16" s="22" t="s">
        <v>24</v>
      </c>
      <c r="B16" s="23">
        <v>0</v>
      </c>
      <c r="C16" s="23">
        <v>916</v>
      </c>
      <c r="D16" s="32">
        <v>0</v>
      </c>
      <c r="E16" s="32">
        <v>2325</v>
      </c>
      <c r="F16" s="32">
        <v>0</v>
      </c>
      <c r="G16" s="32">
        <v>452</v>
      </c>
      <c r="H16" s="26">
        <v>0</v>
      </c>
      <c r="I16" s="26">
        <v>567</v>
      </c>
      <c r="J16" s="32">
        <v>0</v>
      </c>
      <c r="K16" s="32">
        <v>395</v>
      </c>
      <c r="L16" s="26">
        <v>0</v>
      </c>
      <c r="M16" s="26">
        <v>377</v>
      </c>
      <c r="N16" s="26">
        <v>0</v>
      </c>
      <c r="O16" s="26">
        <v>972</v>
      </c>
      <c r="P16" s="31">
        <v>0</v>
      </c>
      <c r="Q16" s="26">
        <v>1208</v>
      </c>
      <c r="R16" s="26">
        <v>5</v>
      </c>
      <c r="S16" s="26">
        <v>1161</v>
      </c>
      <c r="T16" s="25">
        <v>0</v>
      </c>
      <c r="U16" s="26">
        <f>794872/1000</f>
        <v>794.87199999999996</v>
      </c>
      <c r="V16" s="33">
        <v>0</v>
      </c>
      <c r="W16" s="33">
        <v>331</v>
      </c>
      <c r="X16" s="33">
        <v>0</v>
      </c>
      <c r="Y16" s="33">
        <v>746.3</v>
      </c>
      <c r="Z16" s="33">
        <v>4.9000000000000004</v>
      </c>
      <c r="AA16" s="33">
        <v>572</v>
      </c>
      <c r="AB16" s="33">
        <v>34</v>
      </c>
      <c r="AC16" s="33">
        <v>517</v>
      </c>
      <c r="AD16" s="33">
        <v>62.972000000000001</v>
      </c>
      <c r="AE16" s="33">
        <v>572.76</v>
      </c>
      <c r="AF16" s="33">
        <v>36</v>
      </c>
      <c r="AG16" s="33">
        <v>632</v>
      </c>
      <c r="AH16" s="33">
        <v>56</v>
      </c>
      <c r="AI16" s="33">
        <v>661</v>
      </c>
      <c r="AJ16" s="5"/>
    </row>
    <row r="17" spans="1:36" ht="12" customHeight="1" x14ac:dyDescent="0.2">
      <c r="A17" s="22" t="s">
        <v>25</v>
      </c>
      <c r="B17" s="23">
        <v>288</v>
      </c>
      <c r="C17" s="23">
        <v>1956</v>
      </c>
      <c r="D17" s="32">
        <v>65</v>
      </c>
      <c r="E17" s="32">
        <v>13681</v>
      </c>
      <c r="F17" s="32">
        <v>506</v>
      </c>
      <c r="G17" s="32">
        <v>6966</v>
      </c>
      <c r="H17" s="26">
        <v>176</v>
      </c>
      <c r="I17" s="26">
        <v>8613</v>
      </c>
      <c r="J17" s="32">
        <v>90</v>
      </c>
      <c r="K17" s="32">
        <v>11567</v>
      </c>
      <c r="L17" s="26">
        <v>534</v>
      </c>
      <c r="M17" s="26">
        <v>13490</v>
      </c>
      <c r="N17" s="26">
        <v>243</v>
      </c>
      <c r="O17" s="26">
        <v>12889</v>
      </c>
      <c r="P17" s="26">
        <v>299</v>
      </c>
      <c r="Q17" s="26">
        <v>11967</v>
      </c>
      <c r="R17" s="26">
        <v>338</v>
      </c>
      <c r="S17" s="26">
        <v>12697</v>
      </c>
      <c r="T17" s="26">
        <f>543493/1000</f>
        <v>543.49300000000005</v>
      </c>
      <c r="U17" s="26">
        <f>22017254/1000</f>
        <v>22017.254000000001</v>
      </c>
      <c r="V17" s="33">
        <v>575</v>
      </c>
      <c r="W17" s="33">
        <v>13993</v>
      </c>
      <c r="X17" s="33">
        <v>619.5</v>
      </c>
      <c r="Y17" s="33">
        <v>12764.9</v>
      </c>
      <c r="Z17" s="33">
        <v>1052.7</v>
      </c>
      <c r="AA17" s="33">
        <v>11431.9</v>
      </c>
      <c r="AB17" s="33">
        <v>3278</v>
      </c>
      <c r="AC17" s="33">
        <v>9664.2440000000006</v>
      </c>
      <c r="AD17" s="33">
        <v>1449.2750000000001</v>
      </c>
      <c r="AE17" s="33">
        <v>14891.919</v>
      </c>
      <c r="AF17" s="33">
        <v>2404</v>
      </c>
      <c r="AG17" s="33">
        <v>13630</v>
      </c>
      <c r="AH17" s="33">
        <v>2326</v>
      </c>
      <c r="AI17" s="33">
        <v>9174</v>
      </c>
      <c r="AJ17" s="5"/>
    </row>
    <row r="18" spans="1:36" ht="12" customHeight="1" x14ac:dyDescent="0.2">
      <c r="A18" s="22" t="s">
        <v>26</v>
      </c>
      <c r="B18" s="23">
        <v>5.333333333333333</v>
      </c>
      <c r="C18" s="23">
        <v>6489</v>
      </c>
      <c r="D18" s="32">
        <v>0</v>
      </c>
      <c r="E18" s="32">
        <v>7825</v>
      </c>
      <c r="F18" s="32">
        <v>0</v>
      </c>
      <c r="G18" s="32">
        <v>6458</v>
      </c>
      <c r="H18" s="26">
        <v>0</v>
      </c>
      <c r="I18" s="26">
        <v>6537</v>
      </c>
      <c r="J18" s="32">
        <v>0</v>
      </c>
      <c r="K18" s="32">
        <v>6465</v>
      </c>
      <c r="L18" s="26">
        <v>0</v>
      </c>
      <c r="M18" s="26">
        <v>6232</v>
      </c>
      <c r="N18" s="26">
        <v>0</v>
      </c>
      <c r="O18" s="26">
        <v>6073</v>
      </c>
      <c r="P18" s="26">
        <v>0</v>
      </c>
      <c r="Q18" s="26">
        <v>6077</v>
      </c>
      <c r="R18" s="26">
        <v>0</v>
      </c>
      <c r="S18" s="26">
        <v>5923</v>
      </c>
      <c r="T18" s="26">
        <f>4653/1000</f>
        <v>4.6529999999999996</v>
      </c>
      <c r="U18" s="26">
        <f>5848397/1000</f>
        <v>5848.3969999999999</v>
      </c>
      <c r="V18" s="33">
        <v>3</v>
      </c>
      <c r="W18" s="33">
        <v>5646</v>
      </c>
      <c r="X18" s="33">
        <v>4.7</v>
      </c>
      <c r="Y18" s="33">
        <v>5750</v>
      </c>
      <c r="Z18" s="33">
        <v>4</v>
      </c>
      <c r="AA18" s="33">
        <v>5938.5</v>
      </c>
      <c r="AB18" s="33">
        <v>9</v>
      </c>
      <c r="AC18" s="33">
        <v>5958</v>
      </c>
      <c r="AD18" s="33">
        <v>3.1779999999999999</v>
      </c>
      <c r="AE18" s="33">
        <v>5959.7219999999998</v>
      </c>
      <c r="AF18" s="33">
        <v>1</v>
      </c>
      <c r="AG18" s="33">
        <v>6161</v>
      </c>
      <c r="AH18" s="33">
        <v>1</v>
      </c>
      <c r="AI18" s="33">
        <v>6739</v>
      </c>
      <c r="AJ18" s="5"/>
    </row>
    <row r="19" spans="1:36" ht="12" customHeight="1" x14ac:dyDescent="0.2">
      <c r="A19" s="22" t="s">
        <v>27</v>
      </c>
      <c r="B19" s="23">
        <v>0</v>
      </c>
      <c r="C19" s="23">
        <v>403.33333333333331</v>
      </c>
      <c r="D19" s="32">
        <v>0</v>
      </c>
      <c r="E19" s="32">
        <v>453</v>
      </c>
      <c r="F19" s="32">
        <v>0</v>
      </c>
      <c r="G19" s="32">
        <v>268</v>
      </c>
      <c r="H19" s="26">
        <v>0</v>
      </c>
      <c r="I19" s="26">
        <v>355</v>
      </c>
      <c r="J19" s="32">
        <v>0</v>
      </c>
      <c r="K19" s="32">
        <v>389</v>
      </c>
      <c r="L19" s="26">
        <v>0</v>
      </c>
      <c r="M19" s="26">
        <v>339</v>
      </c>
      <c r="N19" s="26">
        <v>0</v>
      </c>
      <c r="O19" s="26">
        <v>254</v>
      </c>
      <c r="P19" s="26">
        <v>0</v>
      </c>
      <c r="Q19" s="26">
        <v>331</v>
      </c>
      <c r="R19" s="26">
        <v>0</v>
      </c>
      <c r="S19" s="26">
        <v>349</v>
      </c>
      <c r="T19" s="26">
        <v>0</v>
      </c>
      <c r="U19" s="26">
        <f>301210/1000</f>
        <v>301.20999999999998</v>
      </c>
      <c r="V19" s="33">
        <v>0</v>
      </c>
      <c r="W19" s="33">
        <v>267</v>
      </c>
      <c r="X19" s="33">
        <v>0</v>
      </c>
      <c r="Y19" s="33">
        <v>303.89999999999998</v>
      </c>
      <c r="Z19" s="33">
        <v>0</v>
      </c>
      <c r="AA19" s="33">
        <v>315</v>
      </c>
      <c r="AB19" s="33">
        <v>0</v>
      </c>
      <c r="AC19" s="33">
        <v>281</v>
      </c>
      <c r="AD19" s="33">
        <v>8.6069999999999993</v>
      </c>
      <c r="AE19" s="33">
        <v>226.851</v>
      </c>
      <c r="AF19" s="33">
        <v>0</v>
      </c>
      <c r="AG19" s="33">
        <v>270</v>
      </c>
      <c r="AH19" s="33">
        <v>0</v>
      </c>
      <c r="AI19" s="33">
        <v>264</v>
      </c>
      <c r="AJ19" s="5"/>
    </row>
    <row r="20" spans="1:36" ht="12" customHeight="1" x14ac:dyDescent="0.2">
      <c r="A20" s="22" t="s">
        <v>28</v>
      </c>
      <c r="B20" s="23">
        <v>0</v>
      </c>
      <c r="C20" s="23">
        <v>4600</v>
      </c>
      <c r="D20" s="32">
        <v>0</v>
      </c>
      <c r="E20" s="32">
        <v>3921</v>
      </c>
      <c r="F20" s="32">
        <v>0</v>
      </c>
      <c r="G20" s="32">
        <v>4378</v>
      </c>
      <c r="H20" s="26">
        <v>0</v>
      </c>
      <c r="I20" s="26">
        <v>4051</v>
      </c>
      <c r="J20" s="32">
        <v>0</v>
      </c>
      <c r="K20" s="32">
        <v>3945</v>
      </c>
      <c r="L20" s="26">
        <v>0</v>
      </c>
      <c r="M20" s="26">
        <v>4211</v>
      </c>
      <c r="N20" s="26">
        <v>0</v>
      </c>
      <c r="O20" s="26">
        <v>4278</v>
      </c>
      <c r="P20" s="26">
        <v>0</v>
      </c>
      <c r="Q20" s="26">
        <v>4748</v>
      </c>
      <c r="R20" s="26">
        <v>0</v>
      </c>
      <c r="S20" s="26">
        <v>4871</v>
      </c>
      <c r="T20" s="26">
        <v>0</v>
      </c>
      <c r="U20" s="26">
        <f>4957867/1000</f>
        <v>4957.8670000000002</v>
      </c>
      <c r="V20" s="33">
        <v>0</v>
      </c>
      <c r="W20" s="33">
        <v>4745</v>
      </c>
      <c r="X20" s="33">
        <v>0.08</v>
      </c>
      <c r="Y20" s="33">
        <v>4872.1000000000004</v>
      </c>
      <c r="Z20" s="33">
        <v>0</v>
      </c>
      <c r="AA20" s="33">
        <v>5003</v>
      </c>
      <c r="AB20" s="33">
        <v>0</v>
      </c>
      <c r="AC20" s="33">
        <v>4990</v>
      </c>
      <c r="AD20" s="33">
        <v>0</v>
      </c>
      <c r="AE20" s="33">
        <v>4208.7190000000001</v>
      </c>
      <c r="AF20" s="33">
        <v>0</v>
      </c>
      <c r="AG20" s="33">
        <v>3448</v>
      </c>
      <c r="AH20" s="33">
        <v>0</v>
      </c>
      <c r="AI20" s="33">
        <v>3241</v>
      </c>
      <c r="AJ20" s="5"/>
    </row>
    <row r="21" spans="1:36" ht="12" customHeight="1" x14ac:dyDescent="0.2">
      <c r="A21" s="22" t="s">
        <v>77</v>
      </c>
      <c r="B21" s="23">
        <v>10</v>
      </c>
      <c r="C21" s="23">
        <v>39942</v>
      </c>
      <c r="D21" s="32">
        <v>385</v>
      </c>
      <c r="E21" s="32">
        <v>40058</v>
      </c>
      <c r="F21" s="32">
        <v>223</v>
      </c>
      <c r="G21" s="32">
        <v>44543</v>
      </c>
      <c r="H21" s="26">
        <v>387</v>
      </c>
      <c r="I21" s="26">
        <v>43708</v>
      </c>
      <c r="J21" s="32">
        <v>663</v>
      </c>
      <c r="K21" s="32">
        <v>45971</v>
      </c>
      <c r="L21" s="26">
        <v>470</v>
      </c>
      <c r="M21" s="26">
        <v>42533</v>
      </c>
      <c r="N21" s="26">
        <v>738</v>
      </c>
      <c r="O21" s="26">
        <v>42130</v>
      </c>
      <c r="P21" s="26">
        <v>440</v>
      </c>
      <c r="Q21" s="26">
        <v>43506</v>
      </c>
      <c r="R21" s="26">
        <v>180</v>
      </c>
      <c r="S21" s="26">
        <v>50280</v>
      </c>
      <c r="T21" s="26">
        <f>61623/1000</f>
        <v>61.622999999999998</v>
      </c>
      <c r="U21" s="26">
        <v>55421</v>
      </c>
      <c r="V21" s="33">
        <v>120</v>
      </c>
      <c r="W21" s="33">
        <v>56428</v>
      </c>
      <c r="X21" s="33">
        <v>235.7</v>
      </c>
      <c r="Y21" s="33">
        <v>53933.2</v>
      </c>
      <c r="Z21" s="33">
        <v>687.2</v>
      </c>
      <c r="AA21" s="33">
        <v>54939.7</v>
      </c>
      <c r="AB21" s="33">
        <v>1876</v>
      </c>
      <c r="AC21" s="33">
        <v>55913</v>
      </c>
      <c r="AD21" s="33">
        <v>1753</v>
      </c>
      <c r="AE21" s="33">
        <v>44532</v>
      </c>
      <c r="AF21" s="33">
        <v>1389</v>
      </c>
      <c r="AG21" s="33">
        <v>46266</v>
      </c>
      <c r="AH21" s="33">
        <v>905</v>
      </c>
      <c r="AI21" s="33">
        <v>46872</v>
      </c>
      <c r="AJ21" s="2"/>
    </row>
    <row r="22" spans="1:36" ht="12" customHeight="1" x14ac:dyDescent="0.2">
      <c r="A22" s="22" t="s">
        <v>76</v>
      </c>
      <c r="B22" s="23"/>
      <c r="C22" s="23"/>
      <c r="D22" s="32"/>
      <c r="E22" s="32"/>
      <c r="F22" s="32"/>
      <c r="G22" s="32"/>
      <c r="H22" s="26"/>
      <c r="I22" s="26"/>
      <c r="J22" s="32"/>
      <c r="K22" s="32"/>
      <c r="L22" s="26"/>
      <c r="M22" s="26"/>
      <c r="N22" s="26"/>
      <c r="O22" s="26"/>
      <c r="P22" s="26"/>
      <c r="Q22" s="26"/>
      <c r="R22" s="26">
        <v>13430</v>
      </c>
      <c r="S22" s="26">
        <v>20453</v>
      </c>
      <c r="T22" s="26">
        <v>15793</v>
      </c>
      <c r="U22" s="26">
        <v>21723</v>
      </c>
      <c r="V22" s="33">
        <v>20809</v>
      </c>
      <c r="W22" s="33">
        <v>18360</v>
      </c>
      <c r="X22" s="33">
        <v>21467.200000000001</v>
      </c>
      <c r="Y22" s="33">
        <v>15025</v>
      </c>
      <c r="Z22" s="33">
        <v>22011.200000000001</v>
      </c>
      <c r="AA22" s="33">
        <v>14904.9</v>
      </c>
      <c r="AB22" s="33">
        <v>20928</v>
      </c>
      <c r="AC22" s="33">
        <v>16387</v>
      </c>
      <c r="AD22" s="33">
        <v>19865.241000000002</v>
      </c>
      <c r="AE22" s="33">
        <v>16826.560000000001</v>
      </c>
      <c r="AF22" s="33">
        <v>19264</v>
      </c>
      <c r="AG22" s="33">
        <v>17494</v>
      </c>
      <c r="AH22" s="33">
        <v>18707</v>
      </c>
      <c r="AI22" s="33">
        <v>16558</v>
      </c>
      <c r="AJ22" s="2"/>
    </row>
    <row r="23" spans="1:36" ht="12" customHeight="1" x14ac:dyDescent="0.2">
      <c r="A23" s="87" t="s">
        <v>79</v>
      </c>
      <c r="B23" s="23">
        <v>0</v>
      </c>
      <c r="C23" s="23">
        <v>31401</v>
      </c>
      <c r="D23" s="32">
        <v>0</v>
      </c>
      <c r="E23" s="32">
        <v>23579</v>
      </c>
      <c r="F23" s="32">
        <v>0</v>
      </c>
      <c r="G23" s="32">
        <v>25411</v>
      </c>
      <c r="H23" s="26">
        <v>0</v>
      </c>
      <c r="I23" s="26">
        <v>25504</v>
      </c>
      <c r="J23" s="32">
        <v>15</v>
      </c>
      <c r="K23" s="32">
        <v>24850</v>
      </c>
      <c r="L23" s="26">
        <v>1</v>
      </c>
      <c r="M23" s="26">
        <v>27064</v>
      </c>
      <c r="N23" s="26">
        <v>70</v>
      </c>
      <c r="O23" s="26">
        <v>28344</v>
      </c>
      <c r="P23" s="26">
        <v>29</v>
      </c>
      <c r="Q23" s="26">
        <v>28912</v>
      </c>
      <c r="R23" s="26">
        <v>5</v>
      </c>
      <c r="S23" s="26">
        <v>32329</v>
      </c>
      <c r="T23" s="26">
        <f>2734/1000</f>
        <v>2.734</v>
      </c>
      <c r="U23" s="26">
        <f>34369743/1000</f>
        <v>34369.743000000002</v>
      </c>
      <c r="V23" s="33">
        <v>27</v>
      </c>
      <c r="W23" s="33">
        <v>33562</v>
      </c>
      <c r="X23" s="33">
        <v>11.6</v>
      </c>
      <c r="Y23" s="33">
        <v>34336.300000000003</v>
      </c>
      <c r="Z23" s="33">
        <v>89.6</v>
      </c>
      <c r="AA23" s="33">
        <v>32147</v>
      </c>
      <c r="AB23" s="33">
        <v>50</v>
      </c>
      <c r="AC23" s="33">
        <v>30403</v>
      </c>
      <c r="AD23" s="33">
        <v>83.475999999999999</v>
      </c>
      <c r="AE23" s="33">
        <v>32482.776000000002</v>
      </c>
      <c r="AF23" s="33">
        <v>0</v>
      </c>
      <c r="AG23" s="33">
        <v>0</v>
      </c>
      <c r="AH23" s="33">
        <v>0</v>
      </c>
      <c r="AI23" s="33">
        <v>594</v>
      </c>
      <c r="AJ23" s="2"/>
    </row>
    <row r="24" spans="1:36" ht="12" customHeight="1" x14ac:dyDescent="0.2">
      <c r="A24" s="22" t="s">
        <v>29</v>
      </c>
      <c r="B24" s="23">
        <v>620</v>
      </c>
      <c r="C24" s="23">
        <v>31132</v>
      </c>
      <c r="D24" s="24">
        <v>59</v>
      </c>
      <c r="E24" s="24">
        <v>32784</v>
      </c>
      <c r="F24" s="24">
        <v>59</v>
      </c>
      <c r="G24" s="24">
        <v>37097</v>
      </c>
      <c r="H24" s="23">
        <v>132</v>
      </c>
      <c r="I24" s="23">
        <v>34395</v>
      </c>
      <c r="J24" s="32">
        <v>129</v>
      </c>
      <c r="K24" s="32">
        <v>34647</v>
      </c>
      <c r="L24" s="26">
        <v>173</v>
      </c>
      <c r="M24" s="26">
        <v>36820</v>
      </c>
      <c r="N24" s="26">
        <v>157</v>
      </c>
      <c r="O24" s="26">
        <v>37011</v>
      </c>
      <c r="P24" s="26">
        <v>168</v>
      </c>
      <c r="Q24" s="26">
        <v>40471</v>
      </c>
      <c r="R24" s="26">
        <v>180</v>
      </c>
      <c r="S24" s="26">
        <v>41616</v>
      </c>
      <c r="T24" s="26">
        <f>217513/1000</f>
        <v>217.51300000000001</v>
      </c>
      <c r="U24" s="26">
        <f>42082044/1000</f>
        <v>42082.044000000002</v>
      </c>
      <c r="V24" s="33">
        <v>249</v>
      </c>
      <c r="W24" s="33">
        <v>43629</v>
      </c>
      <c r="X24" s="33">
        <v>142.30000000000001</v>
      </c>
      <c r="Y24" s="33">
        <v>69022.8</v>
      </c>
      <c r="Z24" s="33">
        <v>334</v>
      </c>
      <c r="AA24" s="33">
        <v>70032.248999999996</v>
      </c>
      <c r="AB24" s="33">
        <v>391</v>
      </c>
      <c r="AC24" s="33">
        <v>68525.718999999997</v>
      </c>
      <c r="AD24" s="33">
        <v>582</v>
      </c>
      <c r="AE24" s="33">
        <v>73682.054999999993</v>
      </c>
      <c r="AF24" s="33">
        <v>700</v>
      </c>
      <c r="AG24" s="33">
        <v>71931</v>
      </c>
      <c r="AH24" s="33"/>
      <c r="AI24" s="33">
        <v>73344</v>
      </c>
      <c r="AJ24" s="2"/>
    </row>
    <row r="25" spans="1:36" ht="12" customHeight="1" x14ac:dyDescent="0.2">
      <c r="A25" s="22"/>
      <c r="B25" s="23"/>
      <c r="C25" s="23"/>
      <c r="D25" s="35"/>
      <c r="E25" s="35"/>
      <c r="F25" s="35"/>
      <c r="G25" s="35"/>
      <c r="H25" s="36"/>
      <c r="I25" s="36"/>
      <c r="J25" s="37"/>
      <c r="K25" s="37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2"/>
    </row>
    <row r="26" spans="1:36" ht="12" customHeight="1" x14ac:dyDescent="0.2">
      <c r="A26" s="63" t="s">
        <v>30</v>
      </c>
      <c r="B26" s="67"/>
      <c r="C26" s="66"/>
      <c r="D26" s="66"/>
      <c r="E26" s="66"/>
      <c r="F26" s="66"/>
      <c r="G26" s="66"/>
      <c r="H26" s="66"/>
      <c r="I26" s="66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2"/>
    </row>
    <row r="27" spans="1:36" ht="12" customHeight="1" x14ac:dyDescent="0.2">
      <c r="A27" s="19" t="s">
        <v>31</v>
      </c>
      <c r="B27" s="23">
        <v>6.3666666666666671</v>
      </c>
      <c r="C27" s="23">
        <v>232134.13333333333</v>
      </c>
      <c r="D27" s="24">
        <v>25.190999999999999</v>
      </c>
      <c r="E27" s="24">
        <v>298922.114</v>
      </c>
      <c r="F27" s="24">
        <v>71.5</v>
      </c>
      <c r="G27" s="24">
        <v>259413.30900000001</v>
      </c>
      <c r="H27" s="23">
        <v>125.91800000000001</v>
      </c>
      <c r="I27" s="23">
        <v>295550.28000000003</v>
      </c>
      <c r="J27" s="24">
        <v>28.276000000000007</v>
      </c>
      <c r="K27" s="24">
        <v>313811.94500000001</v>
      </c>
      <c r="L27" s="23">
        <v>106.68</v>
      </c>
      <c r="M27" s="23">
        <v>279901.01199999999</v>
      </c>
      <c r="N27" s="23">
        <v>78.394999999999996</v>
      </c>
      <c r="O27" s="23">
        <v>202628.723</v>
      </c>
      <c r="P27" s="23">
        <v>70</v>
      </c>
      <c r="Q27" s="23">
        <v>257241</v>
      </c>
      <c r="R27" s="23">
        <v>197</v>
      </c>
      <c r="S27" s="23">
        <v>332775</v>
      </c>
      <c r="T27" s="23">
        <v>1170.4259999999999</v>
      </c>
      <c r="U27" s="23">
        <v>403021.72</v>
      </c>
      <c r="V27" s="23">
        <v>172.75700000000001</v>
      </c>
      <c r="W27" s="23">
        <v>377000.946</v>
      </c>
      <c r="X27" s="23">
        <v>196.80500000000001</v>
      </c>
      <c r="Y27" s="23">
        <v>336014.92099999997</v>
      </c>
      <c r="Z27" s="23">
        <v>709</v>
      </c>
      <c r="AA27" s="23">
        <v>462000</v>
      </c>
      <c r="AB27" s="23">
        <v>98</v>
      </c>
      <c r="AC27" s="23">
        <v>390305</v>
      </c>
      <c r="AD27" s="23">
        <v>167</v>
      </c>
      <c r="AE27" s="23">
        <v>436837</v>
      </c>
      <c r="AF27" s="23">
        <v>908</v>
      </c>
      <c r="AG27" s="23">
        <v>419904.554</v>
      </c>
      <c r="AH27" s="23">
        <v>1551</v>
      </c>
      <c r="AI27" s="23">
        <v>397284</v>
      </c>
      <c r="AJ27" s="2"/>
    </row>
    <row r="28" spans="1:36" ht="12" customHeight="1" x14ac:dyDescent="0.2">
      <c r="A28" s="19" t="s">
        <v>32</v>
      </c>
      <c r="B28" s="23">
        <v>0</v>
      </c>
      <c r="C28" s="23">
        <v>3056.5333333333328</v>
      </c>
      <c r="D28" s="24">
        <v>2.95</v>
      </c>
      <c r="E28" s="24">
        <v>10434.653</v>
      </c>
      <c r="F28" s="24">
        <v>0</v>
      </c>
      <c r="G28" s="24">
        <v>2794.44</v>
      </c>
      <c r="H28" s="23">
        <v>0</v>
      </c>
      <c r="I28" s="23">
        <v>8520.5369999999984</v>
      </c>
      <c r="J28" s="24">
        <v>0</v>
      </c>
      <c r="K28" s="24">
        <v>2065.6129999999998</v>
      </c>
      <c r="L28" s="23">
        <v>0</v>
      </c>
      <c r="M28" s="23">
        <v>6577.637999999999</v>
      </c>
      <c r="N28" s="23">
        <v>0</v>
      </c>
      <c r="O28" s="23">
        <v>2779</v>
      </c>
      <c r="P28" s="23">
        <v>300</v>
      </c>
      <c r="Q28" s="23">
        <v>8754</v>
      </c>
      <c r="R28" s="23">
        <v>48</v>
      </c>
      <c r="S28" s="23">
        <v>4776</v>
      </c>
      <c r="T28" s="23">
        <v>121.51900000000001</v>
      </c>
      <c r="U28" s="23">
        <v>4000.328</v>
      </c>
      <c r="V28" s="23">
        <v>2E-3</v>
      </c>
      <c r="W28" s="23">
        <v>3648.7719999999999</v>
      </c>
      <c r="X28" s="23">
        <v>67.001000000000005</v>
      </c>
      <c r="Y28" s="23">
        <v>4718.683</v>
      </c>
      <c r="Z28" s="23">
        <v>0</v>
      </c>
      <c r="AA28" s="23">
        <v>2242</v>
      </c>
      <c r="AB28" s="23">
        <v>0</v>
      </c>
      <c r="AC28" s="23">
        <v>2444</v>
      </c>
      <c r="AD28" s="23">
        <v>51</v>
      </c>
      <c r="AE28" s="23">
        <v>10293</v>
      </c>
      <c r="AF28" s="23">
        <v>0</v>
      </c>
      <c r="AG28" s="23">
        <v>5856.0460000000003</v>
      </c>
      <c r="AH28" s="23">
        <v>4</v>
      </c>
      <c r="AI28" s="23">
        <v>4976</v>
      </c>
      <c r="AJ28" s="2"/>
    </row>
    <row r="29" spans="1:36" ht="12" customHeight="1" x14ac:dyDescent="0.2">
      <c r="A29" s="22" t="s">
        <v>33</v>
      </c>
      <c r="B29" s="23">
        <v>435.7</v>
      </c>
      <c r="C29" s="23">
        <v>44504.066666666673</v>
      </c>
      <c r="D29" s="24">
        <v>0</v>
      </c>
      <c r="E29" s="24">
        <v>74731.876999999993</v>
      </c>
      <c r="F29" s="24">
        <v>2.7040000000000002</v>
      </c>
      <c r="G29" s="24">
        <v>32750.365000000002</v>
      </c>
      <c r="H29" s="23">
        <v>30.2</v>
      </c>
      <c r="I29" s="23">
        <v>48753.911</v>
      </c>
      <c r="J29" s="24">
        <v>17.106999999999999</v>
      </c>
      <c r="K29" s="24">
        <v>37985.113999999994</v>
      </c>
      <c r="L29" s="23">
        <v>111.77500000000001</v>
      </c>
      <c r="M29" s="23">
        <v>26225.471999999998</v>
      </c>
      <c r="N29" s="23">
        <v>172.09800000000001</v>
      </c>
      <c r="O29" s="23">
        <v>14067.5</v>
      </c>
      <c r="P29" s="23">
        <v>124</v>
      </c>
      <c r="Q29" s="23">
        <v>55015</v>
      </c>
      <c r="R29" s="23">
        <v>89</v>
      </c>
      <c r="S29" s="23">
        <v>82751</v>
      </c>
      <c r="T29" s="23">
        <v>347.84</v>
      </c>
      <c r="U29" s="23">
        <v>71696.538</v>
      </c>
      <c r="V29" s="23">
        <v>233.166</v>
      </c>
      <c r="W29" s="23">
        <v>30937.388999999999</v>
      </c>
      <c r="X29" s="23">
        <v>250.48699999999999</v>
      </c>
      <c r="Y29" s="23">
        <v>71356.739000000001</v>
      </c>
      <c r="Z29" s="23">
        <v>267</v>
      </c>
      <c r="AA29" s="23">
        <v>102884</v>
      </c>
      <c r="AB29" s="23">
        <v>291</v>
      </c>
      <c r="AC29" s="23">
        <v>48532</v>
      </c>
      <c r="AD29" s="23">
        <v>534</v>
      </c>
      <c r="AE29" s="23">
        <v>61267</v>
      </c>
      <c r="AF29" s="23">
        <v>503</v>
      </c>
      <c r="AG29" s="23">
        <v>91128.657000000007</v>
      </c>
      <c r="AH29" s="23">
        <v>371</v>
      </c>
      <c r="AI29" s="23">
        <v>68988</v>
      </c>
      <c r="AJ29" s="2"/>
    </row>
    <row r="30" spans="1:36" ht="12" customHeight="1" x14ac:dyDescent="0.2">
      <c r="A30" s="22" t="s">
        <v>34</v>
      </c>
      <c r="B30" s="23">
        <v>130.93333333333331</v>
      </c>
      <c r="C30" s="23">
        <v>60885</v>
      </c>
      <c r="D30" s="24">
        <v>0.2</v>
      </c>
      <c r="E30" s="24">
        <v>45862.934000000001</v>
      </c>
      <c r="F30" s="24">
        <v>3</v>
      </c>
      <c r="G30" s="24">
        <v>52031.7</v>
      </c>
      <c r="H30" s="23">
        <v>16.617000000000001</v>
      </c>
      <c r="I30" s="23">
        <v>53513.009000000005</v>
      </c>
      <c r="J30" s="24">
        <v>6.2549999999999999</v>
      </c>
      <c r="K30" s="24">
        <v>46858.18</v>
      </c>
      <c r="L30" s="23">
        <v>0.5</v>
      </c>
      <c r="M30" s="23">
        <v>44006.867999999988</v>
      </c>
      <c r="N30" s="23">
        <v>0</v>
      </c>
      <c r="O30" s="23">
        <v>47407.722000000002</v>
      </c>
      <c r="P30" s="23">
        <v>0</v>
      </c>
      <c r="Q30" s="23">
        <v>54976</v>
      </c>
      <c r="R30" s="23">
        <v>500</v>
      </c>
      <c r="S30" s="23">
        <v>55630</v>
      </c>
      <c r="T30" s="23">
        <v>9.0009999999999994</v>
      </c>
      <c r="U30" s="23">
        <v>60396.788</v>
      </c>
      <c r="V30" s="23">
        <v>0.75</v>
      </c>
      <c r="W30" s="23">
        <v>43780.584999999999</v>
      </c>
      <c r="X30" s="23">
        <v>23.36</v>
      </c>
      <c r="Y30" s="23">
        <v>56391.044000000002</v>
      </c>
      <c r="Z30" s="23">
        <v>0</v>
      </c>
      <c r="AA30" s="23">
        <v>53932</v>
      </c>
      <c r="AB30" s="23">
        <v>5</v>
      </c>
      <c r="AC30" s="23">
        <v>47646</v>
      </c>
      <c r="AD30" s="23">
        <v>1</v>
      </c>
      <c r="AE30" s="23">
        <v>44559</v>
      </c>
      <c r="AF30" s="23">
        <v>10</v>
      </c>
      <c r="AG30" s="23">
        <v>44933.802000000003</v>
      </c>
      <c r="AH30" s="23">
        <v>7</v>
      </c>
      <c r="AI30" s="23">
        <v>48581</v>
      </c>
      <c r="AJ30" s="2"/>
    </row>
    <row r="31" spans="1:36" ht="12" customHeight="1" x14ac:dyDescent="0.2">
      <c r="A31" s="39" t="s">
        <v>35</v>
      </c>
      <c r="B31" s="23">
        <v>194.23333333333335</v>
      </c>
      <c r="C31" s="23">
        <v>60512</v>
      </c>
      <c r="D31" s="24">
        <v>68.349999999999994</v>
      </c>
      <c r="E31" s="24">
        <v>24980.975999999999</v>
      </c>
      <c r="F31" s="24">
        <v>24.253</v>
      </c>
      <c r="G31" s="24">
        <v>14687.066000000001</v>
      </c>
      <c r="H31" s="23">
        <v>495.25299999999999</v>
      </c>
      <c r="I31" s="23">
        <v>39818.661</v>
      </c>
      <c r="J31" s="24">
        <v>307.48900000000003</v>
      </c>
      <c r="K31" s="24">
        <v>121802.03200000001</v>
      </c>
      <c r="L31" s="23">
        <v>353.47899999999998</v>
      </c>
      <c r="M31" s="23">
        <v>79305.05</v>
      </c>
      <c r="N31" s="23">
        <v>533</v>
      </c>
      <c r="O31" s="23">
        <v>76095.543999999994</v>
      </c>
      <c r="P31" s="23">
        <v>171</v>
      </c>
      <c r="Q31" s="23">
        <v>56304</v>
      </c>
      <c r="R31" s="23">
        <v>73</v>
      </c>
      <c r="S31" s="23">
        <v>162271</v>
      </c>
      <c r="T31" s="23">
        <v>215.68</v>
      </c>
      <c r="U31" s="23">
        <v>118658.459</v>
      </c>
      <c r="V31" s="23">
        <v>95.971999999999994</v>
      </c>
      <c r="W31" s="23">
        <v>67464.603000000003</v>
      </c>
      <c r="X31" s="23">
        <v>103.931</v>
      </c>
      <c r="Y31" s="23">
        <v>96418.559999999998</v>
      </c>
      <c r="Z31" s="23">
        <v>102</v>
      </c>
      <c r="AA31" s="23">
        <v>132861</v>
      </c>
      <c r="AB31" s="23">
        <v>113</v>
      </c>
      <c r="AC31" s="23">
        <v>94373</v>
      </c>
      <c r="AD31" s="23">
        <v>187</v>
      </c>
      <c r="AE31" s="23">
        <v>103998</v>
      </c>
      <c r="AF31" s="23">
        <v>153</v>
      </c>
      <c r="AG31" s="23">
        <v>140921.83900000001</v>
      </c>
      <c r="AH31" s="23">
        <v>173</v>
      </c>
      <c r="AI31" s="23">
        <v>131495</v>
      </c>
      <c r="AJ31" s="2"/>
    </row>
    <row r="32" spans="1:36" ht="12" customHeight="1" x14ac:dyDescent="0.2">
      <c r="A32" s="39"/>
      <c r="B32" s="23"/>
      <c r="C32" s="23"/>
      <c r="D32" s="24"/>
      <c r="E32" s="24"/>
      <c r="F32" s="24"/>
      <c r="G32" s="24"/>
      <c r="H32" s="23"/>
      <c r="I32" s="23"/>
      <c r="J32" s="24"/>
      <c r="K32" s="24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"/>
    </row>
    <row r="33" spans="1:36" ht="12" customHeight="1" x14ac:dyDescent="0.2">
      <c r="A33" s="63" t="s">
        <v>36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2"/>
    </row>
    <row r="34" spans="1:36" ht="12" customHeight="1" x14ac:dyDescent="0.2">
      <c r="A34" s="19" t="s">
        <v>37</v>
      </c>
      <c r="B34" s="23">
        <v>9695.3333333333339</v>
      </c>
      <c r="C34" s="23">
        <v>8722</v>
      </c>
      <c r="D34" s="23">
        <v>818.351</v>
      </c>
      <c r="E34" s="23">
        <v>39142.425000000003</v>
      </c>
      <c r="F34" s="23">
        <v>1545.8420000000001</v>
      </c>
      <c r="G34" s="23">
        <v>22995.46</v>
      </c>
      <c r="H34" s="23">
        <v>1564.845</v>
      </c>
      <c r="I34" s="23">
        <v>26641.521000000001</v>
      </c>
      <c r="J34" s="23">
        <v>937.44899999999996</v>
      </c>
      <c r="K34" s="23">
        <v>33381.375</v>
      </c>
      <c r="L34" s="23">
        <v>1119.355</v>
      </c>
      <c r="M34" s="23">
        <v>38357.307999999997</v>
      </c>
      <c r="N34" s="23">
        <v>525.14099999999996</v>
      </c>
      <c r="O34" s="23">
        <v>20210.008000000002</v>
      </c>
      <c r="P34" s="23">
        <v>1743</v>
      </c>
      <c r="Q34" s="23">
        <v>57325</v>
      </c>
      <c r="R34" s="23">
        <v>1877</v>
      </c>
      <c r="S34" s="23">
        <v>47512</v>
      </c>
      <c r="T34" s="23">
        <v>851.67600000000004</v>
      </c>
      <c r="U34" s="23">
        <v>33242.966999999997</v>
      </c>
      <c r="V34" s="23">
        <v>1498.41</v>
      </c>
      <c r="W34" s="23">
        <v>27940.89</v>
      </c>
      <c r="X34" s="23">
        <v>498.529</v>
      </c>
      <c r="Y34" s="23">
        <v>23572.95</v>
      </c>
      <c r="Z34" s="23">
        <v>514</v>
      </c>
      <c r="AA34" s="23" t="s">
        <v>59</v>
      </c>
      <c r="AB34" s="23">
        <v>1204</v>
      </c>
      <c r="AC34" s="23">
        <v>15562</v>
      </c>
      <c r="AD34" s="23">
        <v>3326</v>
      </c>
      <c r="AE34" s="23">
        <v>48530</v>
      </c>
      <c r="AF34" s="23">
        <v>3821</v>
      </c>
      <c r="AG34" s="23">
        <v>40161</v>
      </c>
      <c r="AH34" s="23">
        <v>4395</v>
      </c>
      <c r="AI34" s="23">
        <v>37810</v>
      </c>
      <c r="AJ34" s="2"/>
    </row>
    <row r="35" spans="1:36" ht="12" customHeight="1" x14ac:dyDescent="0.2">
      <c r="A35" s="39" t="s">
        <v>38</v>
      </c>
      <c r="B35" s="23">
        <v>40882.333333333336</v>
      </c>
      <c r="C35" s="23">
        <v>124064.66666666667</v>
      </c>
      <c r="D35" s="23">
        <v>140971</v>
      </c>
      <c r="E35" s="23">
        <v>178106</v>
      </c>
      <c r="F35" s="23">
        <v>150648</v>
      </c>
      <c r="G35" s="23">
        <v>177225</v>
      </c>
      <c r="H35" s="23">
        <f>166097+2260</f>
        <v>168357</v>
      </c>
      <c r="I35" s="23">
        <v>208693</v>
      </c>
      <c r="J35" s="23">
        <v>218282</v>
      </c>
      <c r="K35" s="23">
        <v>245503</v>
      </c>
      <c r="L35" s="23">
        <f>266580+5031</f>
        <v>271611</v>
      </c>
      <c r="M35" s="40">
        <v>288462</v>
      </c>
      <c r="N35" s="23">
        <f>300685+1800</f>
        <v>302485</v>
      </c>
      <c r="O35" s="40">
        <v>313561</v>
      </c>
      <c r="P35" s="40">
        <v>284086</v>
      </c>
      <c r="Q35" s="40">
        <v>277158</v>
      </c>
      <c r="R35" s="40">
        <v>222932</v>
      </c>
      <c r="S35" s="40">
        <v>306135</v>
      </c>
      <c r="T35" s="40">
        <v>281040</v>
      </c>
      <c r="U35" s="40">
        <v>244119</v>
      </c>
      <c r="V35" s="40">
        <f>198005+2498</f>
        <v>200503</v>
      </c>
      <c r="W35" s="40">
        <v>174981</v>
      </c>
      <c r="X35" s="40">
        <v>99996</v>
      </c>
      <c r="Y35" s="40">
        <v>84438</v>
      </c>
      <c r="Z35" s="40">
        <v>101250</v>
      </c>
      <c r="AA35" s="40">
        <v>103809</v>
      </c>
      <c r="AB35" s="40">
        <v>107000</v>
      </c>
      <c r="AC35" s="40">
        <v>84151</v>
      </c>
      <c r="AD35" s="40">
        <v>147688</v>
      </c>
      <c r="AE35" s="40">
        <v>152787</v>
      </c>
      <c r="AF35" s="40">
        <v>156607</v>
      </c>
      <c r="AG35" s="40">
        <v>145490</v>
      </c>
      <c r="AH35" s="40">
        <v>113822</v>
      </c>
      <c r="AI35" s="40">
        <v>95458</v>
      </c>
      <c r="AJ35" s="2"/>
    </row>
    <row r="36" spans="1:36" ht="12" customHeight="1" x14ac:dyDescent="0.2">
      <c r="A36" s="39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"/>
    </row>
    <row r="37" spans="1:36" ht="12" customHeight="1" x14ac:dyDescent="0.2">
      <c r="A37" s="63" t="s">
        <v>39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7"/>
    </row>
    <row r="38" spans="1:36" ht="12" customHeight="1" x14ac:dyDescent="0.2">
      <c r="A38" s="39" t="s">
        <v>39</v>
      </c>
      <c r="B38" s="23">
        <v>489.09033333333326</v>
      </c>
      <c r="C38" s="23">
        <v>134570.04866666673</v>
      </c>
      <c r="D38" s="24">
        <v>922.5100000000001</v>
      </c>
      <c r="E38" s="24">
        <v>136228.72699999998</v>
      </c>
      <c r="F38" s="24">
        <v>595.24799999999993</v>
      </c>
      <c r="G38" s="24">
        <v>109650.74499999998</v>
      </c>
      <c r="H38" s="23">
        <v>578.89800000000002</v>
      </c>
      <c r="I38" s="23">
        <v>71212.165000000037</v>
      </c>
      <c r="J38" s="24">
        <v>641.72300000000007</v>
      </c>
      <c r="K38" s="24">
        <v>72036.702999999994</v>
      </c>
      <c r="L38" s="23">
        <v>498.51799999999997</v>
      </c>
      <c r="M38" s="23">
        <v>83154.685000000085</v>
      </c>
      <c r="N38" s="23">
        <v>603</v>
      </c>
      <c r="O38" s="23">
        <v>79127</v>
      </c>
      <c r="P38" s="23">
        <v>1116</v>
      </c>
      <c r="Q38" s="23">
        <v>85123</v>
      </c>
      <c r="R38" s="23">
        <v>779</v>
      </c>
      <c r="S38" s="23">
        <v>80923</v>
      </c>
      <c r="T38" s="23">
        <v>756.14400000000001</v>
      </c>
      <c r="U38" s="23">
        <v>67836.157000000007</v>
      </c>
      <c r="V38" s="23">
        <v>910.40899999999999</v>
      </c>
      <c r="W38" s="23">
        <v>58638.794999999998</v>
      </c>
      <c r="X38" s="23">
        <v>798.76</v>
      </c>
      <c r="Y38" s="23">
        <v>60003.838000000003</v>
      </c>
      <c r="Z38" s="23">
        <v>690</v>
      </c>
      <c r="AA38" s="23" t="s">
        <v>60</v>
      </c>
      <c r="AB38" s="23">
        <v>769</v>
      </c>
      <c r="AC38" s="23">
        <v>47106</v>
      </c>
      <c r="AD38" s="23">
        <v>529</v>
      </c>
      <c r="AE38" s="23">
        <v>43629</v>
      </c>
      <c r="AF38" s="23">
        <v>542</v>
      </c>
      <c r="AG38" s="23">
        <v>41110</v>
      </c>
      <c r="AH38" s="23">
        <v>3081</v>
      </c>
      <c r="AI38" s="23">
        <v>36802</v>
      </c>
      <c r="AJ38" s="8"/>
    </row>
    <row r="39" spans="1:36" ht="12" customHeight="1" x14ac:dyDescent="0.2">
      <c r="A39" s="22" t="s">
        <v>40</v>
      </c>
      <c r="B39" s="23">
        <v>18679.566666666666</v>
      </c>
      <c r="C39" s="23">
        <v>57765.1</v>
      </c>
      <c r="D39" s="24">
        <v>18126.853999999999</v>
      </c>
      <c r="E39" s="24">
        <v>86735.248999999996</v>
      </c>
      <c r="F39" s="24">
        <v>1942.106</v>
      </c>
      <c r="G39" s="24">
        <v>97021.891000000003</v>
      </c>
      <c r="H39" s="23">
        <v>1911.8679999999993</v>
      </c>
      <c r="I39" s="23">
        <v>103527.94199999991</v>
      </c>
      <c r="J39" s="24">
        <v>2089.7269999999999</v>
      </c>
      <c r="K39" s="24">
        <v>108685.93800000008</v>
      </c>
      <c r="L39" s="23">
        <v>2274.9380000000006</v>
      </c>
      <c r="M39" s="23">
        <v>105186.10399999998</v>
      </c>
      <c r="N39" s="23">
        <v>2953</v>
      </c>
      <c r="O39" s="23">
        <v>110957</v>
      </c>
      <c r="P39" s="23">
        <v>2865</v>
      </c>
      <c r="Q39" s="23">
        <v>123165</v>
      </c>
      <c r="R39" s="23">
        <v>3155</v>
      </c>
      <c r="S39" s="23">
        <v>119875</v>
      </c>
      <c r="T39" s="23">
        <v>4032.6080000000002</v>
      </c>
      <c r="U39" s="23">
        <v>128732.21799999999</v>
      </c>
      <c r="V39" s="23">
        <v>3797.35</v>
      </c>
      <c r="W39" s="23">
        <v>128710.694</v>
      </c>
      <c r="X39" s="23">
        <v>4460.0479999999998</v>
      </c>
      <c r="Y39" s="23">
        <v>124943.36199999999</v>
      </c>
      <c r="Z39" s="23" t="s">
        <v>61</v>
      </c>
      <c r="AA39" s="23" t="s">
        <v>62</v>
      </c>
      <c r="AB39" s="23">
        <v>3102</v>
      </c>
      <c r="AC39" s="23">
        <v>124871</v>
      </c>
      <c r="AD39" s="23">
        <v>1550</v>
      </c>
      <c r="AE39" s="23">
        <v>126595</v>
      </c>
      <c r="AF39" s="23">
        <v>1581</v>
      </c>
      <c r="AG39" s="23">
        <v>126150</v>
      </c>
      <c r="AH39" s="23">
        <v>1736</v>
      </c>
      <c r="AI39" s="23">
        <v>124150</v>
      </c>
      <c r="AJ39" s="8"/>
    </row>
    <row r="40" spans="1:36" ht="12" customHeight="1" x14ac:dyDescent="0.2">
      <c r="A40" s="22"/>
      <c r="B40" s="23"/>
      <c r="C40" s="23"/>
      <c r="D40" s="24"/>
      <c r="E40" s="24"/>
      <c r="F40" s="24"/>
      <c r="G40" s="24"/>
      <c r="H40" s="23"/>
      <c r="I40" s="23"/>
      <c r="J40" s="30"/>
      <c r="K40" s="30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9"/>
    </row>
    <row r="41" spans="1:36" ht="12" customHeight="1" x14ac:dyDescent="0.2">
      <c r="A41" s="69" t="s">
        <v>41</v>
      </c>
      <c r="B41" s="66"/>
      <c r="C41" s="66"/>
      <c r="D41" s="66"/>
      <c r="E41" s="66"/>
      <c r="F41" s="66"/>
      <c r="G41" s="66"/>
      <c r="H41" s="66"/>
      <c r="I41" s="66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9"/>
    </row>
    <row r="42" spans="1:36" ht="12" customHeight="1" x14ac:dyDescent="0.2">
      <c r="A42" s="41" t="s">
        <v>42</v>
      </c>
      <c r="B42" s="23" t="s">
        <v>3</v>
      </c>
      <c r="C42" s="23" t="s">
        <v>4</v>
      </c>
      <c r="D42" s="24">
        <v>367</v>
      </c>
      <c r="E42" s="24">
        <v>9164</v>
      </c>
      <c r="F42" s="24">
        <v>2227</v>
      </c>
      <c r="G42" s="24">
        <v>7515</v>
      </c>
      <c r="H42" s="23">
        <v>905</v>
      </c>
      <c r="I42" s="23">
        <v>9937.27</v>
      </c>
      <c r="J42" s="24">
        <v>1907.366</v>
      </c>
      <c r="K42" s="24">
        <v>7747.0860000000002</v>
      </c>
      <c r="L42" s="23">
        <v>169.73400000000001</v>
      </c>
      <c r="M42" s="23">
        <v>21346</v>
      </c>
      <c r="N42" s="23">
        <v>676.41099999999994</v>
      </c>
      <c r="O42" s="23">
        <v>10974.583000000001</v>
      </c>
      <c r="P42" s="23">
        <v>759</v>
      </c>
      <c r="Q42" s="23">
        <v>10006.657999999999</v>
      </c>
      <c r="R42" s="23">
        <v>2358</v>
      </c>
      <c r="S42" s="23">
        <v>5411</v>
      </c>
      <c r="T42" s="23">
        <v>1504</v>
      </c>
      <c r="U42" s="23">
        <v>9169</v>
      </c>
      <c r="V42" s="23">
        <v>729.45</v>
      </c>
      <c r="W42" s="23">
        <v>9477</v>
      </c>
      <c r="X42" s="23">
        <v>689</v>
      </c>
      <c r="Y42" s="23">
        <v>7503</v>
      </c>
      <c r="Z42" s="23">
        <v>2849.9839999999999</v>
      </c>
      <c r="AA42" s="23">
        <v>7275.3450000000003</v>
      </c>
      <c r="AB42" s="23">
        <v>1675.56</v>
      </c>
      <c r="AC42" s="23">
        <v>5027.5</v>
      </c>
      <c r="AD42" s="23">
        <v>1322.2139999999999</v>
      </c>
      <c r="AE42" s="23">
        <v>11180.874</v>
      </c>
      <c r="AF42" s="23">
        <v>1881.9110000000001</v>
      </c>
      <c r="AG42" s="23">
        <v>6825.768</v>
      </c>
      <c r="AH42" s="23">
        <v>1168</v>
      </c>
      <c r="AI42" s="23">
        <v>6361</v>
      </c>
      <c r="AJ42" s="10"/>
    </row>
    <row r="43" spans="1:36" ht="12" customHeight="1" x14ac:dyDescent="0.2">
      <c r="A43" s="41" t="s">
        <v>43</v>
      </c>
      <c r="B43" s="23" t="s">
        <v>5</v>
      </c>
      <c r="C43" s="23" t="s">
        <v>6</v>
      </c>
      <c r="D43" s="24">
        <v>141</v>
      </c>
      <c r="E43" s="24">
        <v>7857</v>
      </c>
      <c r="F43" s="24">
        <v>167</v>
      </c>
      <c r="G43" s="24">
        <v>9057</v>
      </c>
      <c r="H43" s="23">
        <v>101.65900000000001</v>
      </c>
      <c r="I43" s="23">
        <v>9094.4599999999991</v>
      </c>
      <c r="J43" s="24">
        <v>91.23</v>
      </c>
      <c r="K43" s="24">
        <v>9135</v>
      </c>
      <c r="L43" s="23">
        <v>225.495</v>
      </c>
      <c r="M43" s="23">
        <v>6480</v>
      </c>
      <c r="N43" s="23">
        <v>339.92700000000002</v>
      </c>
      <c r="O43" s="23">
        <v>10069.709000000001</v>
      </c>
      <c r="P43" s="23">
        <v>78</v>
      </c>
      <c r="Q43" s="23">
        <v>8482</v>
      </c>
      <c r="R43" s="23">
        <v>496.46</v>
      </c>
      <c r="S43" s="23">
        <v>10247</v>
      </c>
      <c r="T43" s="23">
        <v>243</v>
      </c>
      <c r="U43" s="23">
        <v>8026.0249999999996</v>
      </c>
      <c r="V43" s="23">
        <v>158</v>
      </c>
      <c r="W43" s="23">
        <v>13744</v>
      </c>
      <c r="X43" s="23">
        <v>135</v>
      </c>
      <c r="Y43" s="23">
        <v>9037</v>
      </c>
      <c r="Z43" s="23">
        <v>140.50700000000001</v>
      </c>
      <c r="AA43" s="23">
        <v>11619.447</v>
      </c>
      <c r="AB43" s="23">
        <v>24.504000000000001</v>
      </c>
      <c r="AC43" s="23">
        <v>7037.8280000000004</v>
      </c>
      <c r="AD43" s="23">
        <v>89.86699999999999</v>
      </c>
      <c r="AE43" s="23">
        <v>11709.265000000001</v>
      </c>
      <c r="AF43" s="23">
        <v>244.98599999999999</v>
      </c>
      <c r="AG43" s="23">
        <v>9082.2710000000006</v>
      </c>
      <c r="AH43" s="23">
        <v>58</v>
      </c>
      <c r="AI43" s="23">
        <v>7260</v>
      </c>
      <c r="AJ43" s="10"/>
    </row>
    <row r="44" spans="1:36" ht="12" customHeight="1" x14ac:dyDescent="0.2">
      <c r="A44" s="41" t="s">
        <v>44</v>
      </c>
      <c r="B44" s="23" t="s">
        <v>7</v>
      </c>
      <c r="C44" s="23" t="s">
        <v>8</v>
      </c>
      <c r="D44" s="24">
        <v>62</v>
      </c>
      <c r="E44" s="24">
        <v>9322</v>
      </c>
      <c r="F44" s="24">
        <v>5</v>
      </c>
      <c r="G44" s="24">
        <v>9660.5</v>
      </c>
      <c r="H44" s="23">
        <v>23.202000000000002</v>
      </c>
      <c r="I44" s="23">
        <v>9456</v>
      </c>
      <c r="J44" s="24">
        <v>32.625999999999998</v>
      </c>
      <c r="K44" s="24">
        <v>8179</v>
      </c>
      <c r="L44" s="23">
        <v>65.260999999999996</v>
      </c>
      <c r="M44" s="23">
        <v>6341</v>
      </c>
      <c r="N44" s="23">
        <v>31.614999999999998</v>
      </c>
      <c r="O44" s="23">
        <v>9128.9089999999997</v>
      </c>
      <c r="P44" s="23">
        <v>135</v>
      </c>
      <c r="Q44" s="23">
        <v>8363</v>
      </c>
      <c r="R44" s="23">
        <v>49</v>
      </c>
      <c r="S44" s="23">
        <v>5214.8530000000001</v>
      </c>
      <c r="T44" s="23">
        <v>75</v>
      </c>
      <c r="U44" s="23">
        <v>6666</v>
      </c>
      <c r="V44" s="23">
        <v>166</v>
      </c>
      <c r="W44" s="23">
        <v>6766</v>
      </c>
      <c r="X44" s="23">
        <v>121</v>
      </c>
      <c r="Y44" s="23">
        <v>7030</v>
      </c>
      <c r="Z44" s="23">
        <v>37.770000000000003</v>
      </c>
      <c r="AA44" s="23">
        <v>5843.8829999999998</v>
      </c>
      <c r="AB44" s="23">
        <v>89.495000000000005</v>
      </c>
      <c r="AC44" s="23">
        <v>7865.4880000000003</v>
      </c>
      <c r="AD44" s="23">
        <v>100.105</v>
      </c>
      <c r="AE44" s="23">
        <v>7859.4880000000003</v>
      </c>
      <c r="AF44" s="23">
        <v>100.30500000000001</v>
      </c>
      <c r="AG44" s="23">
        <v>7621.4279999999999</v>
      </c>
      <c r="AH44" s="23">
        <v>62</v>
      </c>
      <c r="AI44" s="23">
        <v>9421</v>
      </c>
      <c r="AJ44" s="10"/>
    </row>
    <row r="45" spans="1:36" ht="12" customHeight="1" x14ac:dyDescent="0.2">
      <c r="A45" s="41" t="s">
        <v>45</v>
      </c>
      <c r="B45" s="23" t="s">
        <v>9</v>
      </c>
      <c r="C45" s="23" t="s">
        <v>10</v>
      </c>
      <c r="D45" s="24">
        <v>22</v>
      </c>
      <c r="E45" s="24">
        <v>4703.29</v>
      </c>
      <c r="F45" s="24">
        <v>0</v>
      </c>
      <c r="G45" s="24">
        <v>2941.723</v>
      </c>
      <c r="H45" s="23">
        <v>1.9139999999999999</v>
      </c>
      <c r="I45" s="23">
        <v>3223.7089999999998</v>
      </c>
      <c r="J45" s="24">
        <v>4</v>
      </c>
      <c r="K45" s="24">
        <v>2623.4389999999999</v>
      </c>
      <c r="L45" s="23">
        <v>7.2530000000000001</v>
      </c>
      <c r="M45" s="23">
        <v>3540.9789999999998</v>
      </c>
      <c r="N45" s="23">
        <v>41.661000000000001</v>
      </c>
      <c r="O45" s="23">
        <v>2487.0439999999999</v>
      </c>
      <c r="P45" s="23">
        <v>22</v>
      </c>
      <c r="Q45" s="23">
        <v>2072.3969999999999</v>
      </c>
      <c r="R45" s="23">
        <v>44</v>
      </c>
      <c r="S45" s="23">
        <v>1270.2439999999999</v>
      </c>
      <c r="T45" s="23">
        <v>11</v>
      </c>
      <c r="U45" s="23">
        <v>1787.2650000000001</v>
      </c>
      <c r="V45" s="23">
        <v>10</v>
      </c>
      <c r="W45" s="23">
        <v>2494.8429999999998</v>
      </c>
      <c r="X45" s="23">
        <v>13</v>
      </c>
      <c r="Y45" s="23">
        <v>2505.0160000000001</v>
      </c>
      <c r="Z45" s="23">
        <v>14.505000000000001</v>
      </c>
      <c r="AA45" s="23">
        <v>2996.3789999999999</v>
      </c>
      <c r="AB45" s="23">
        <v>3.5070000000000001</v>
      </c>
      <c r="AC45" s="23">
        <v>2857.87</v>
      </c>
      <c r="AD45" s="23">
        <v>17.016999999999999</v>
      </c>
      <c r="AE45" s="23">
        <v>3773.4630000000002</v>
      </c>
      <c r="AF45" s="23">
        <v>137.202</v>
      </c>
      <c r="AG45" s="23">
        <v>3772.0329999999999</v>
      </c>
      <c r="AH45" s="23">
        <v>13</v>
      </c>
      <c r="AI45" s="23">
        <v>3064</v>
      </c>
      <c r="AJ45" s="10"/>
    </row>
    <row r="46" spans="1:36" ht="12" customHeight="1" x14ac:dyDescent="0.2">
      <c r="A46" s="41" t="s">
        <v>46</v>
      </c>
      <c r="B46" s="23" t="s">
        <v>11</v>
      </c>
      <c r="C46" s="23" t="s">
        <v>12</v>
      </c>
      <c r="D46" s="24">
        <v>0</v>
      </c>
      <c r="E46" s="24">
        <v>4370</v>
      </c>
      <c r="F46" s="24">
        <v>1</v>
      </c>
      <c r="G46" s="24">
        <v>5925.7610000000004</v>
      </c>
      <c r="H46" s="23">
        <v>18.187999999999999</v>
      </c>
      <c r="I46" s="23">
        <v>5218.91</v>
      </c>
      <c r="J46" s="24">
        <v>41.579000000000001</v>
      </c>
      <c r="K46" s="24">
        <v>5482.7370000000001</v>
      </c>
      <c r="L46" s="23">
        <v>29.231000000000002</v>
      </c>
      <c r="M46" s="23">
        <v>4421</v>
      </c>
      <c r="N46" s="23">
        <v>22.047000000000001</v>
      </c>
      <c r="O46" s="23">
        <v>6334.5379999999996</v>
      </c>
      <c r="P46" s="23">
        <v>29</v>
      </c>
      <c r="Q46" s="23">
        <v>5603</v>
      </c>
      <c r="R46" s="23">
        <v>33</v>
      </c>
      <c r="S46" s="23">
        <v>4665</v>
      </c>
      <c r="T46" s="23">
        <v>32</v>
      </c>
      <c r="U46" s="23">
        <v>6676.4459999999999</v>
      </c>
      <c r="V46" s="23">
        <v>30</v>
      </c>
      <c r="W46" s="23">
        <v>7084.4110000000001</v>
      </c>
      <c r="X46" s="23">
        <v>73</v>
      </c>
      <c r="Y46" s="23">
        <v>7918.3410000000003</v>
      </c>
      <c r="Z46" s="23">
        <v>43.664000000000001</v>
      </c>
      <c r="AA46" s="23">
        <v>6433.5749999999998</v>
      </c>
      <c r="AB46" s="23">
        <v>46.078000000000003</v>
      </c>
      <c r="AC46" s="23">
        <v>7515.8</v>
      </c>
      <c r="AD46" s="23">
        <v>80.194999999999993</v>
      </c>
      <c r="AE46" s="23">
        <v>7536.7430000000004</v>
      </c>
      <c r="AF46" s="23">
        <v>68.876000000000005</v>
      </c>
      <c r="AG46" s="23">
        <v>5746.3329999999996</v>
      </c>
      <c r="AH46" s="23">
        <v>34</v>
      </c>
      <c r="AI46" s="23">
        <v>6422</v>
      </c>
      <c r="AJ46" s="10"/>
    </row>
    <row r="47" spans="1:36" ht="12" customHeight="1" x14ac:dyDescent="0.2">
      <c r="A47" s="41" t="s">
        <v>47</v>
      </c>
      <c r="B47" s="23">
        <v>150.33333333333334</v>
      </c>
      <c r="C47" s="23">
        <v>11023</v>
      </c>
      <c r="D47" s="24">
        <v>23</v>
      </c>
      <c r="E47" s="24">
        <v>11996.933999999999</v>
      </c>
      <c r="F47" s="24">
        <v>25</v>
      </c>
      <c r="G47" s="24">
        <v>10604.588</v>
      </c>
      <c r="H47" s="23">
        <v>21.754000000000001</v>
      </c>
      <c r="I47" s="23">
        <v>11670.492</v>
      </c>
      <c r="J47" s="24">
        <v>44.795999999999999</v>
      </c>
      <c r="K47" s="24">
        <v>10964.129000000001</v>
      </c>
      <c r="L47" s="23">
        <v>47.292999999999999</v>
      </c>
      <c r="M47" s="23">
        <v>11935.790999999999</v>
      </c>
      <c r="N47" s="23">
        <v>162.773</v>
      </c>
      <c r="O47" s="23">
        <v>12404.543</v>
      </c>
      <c r="P47" s="23">
        <v>68</v>
      </c>
      <c r="Q47" s="23">
        <v>11299</v>
      </c>
      <c r="R47" s="23">
        <v>44</v>
      </c>
      <c r="S47" s="23">
        <v>10380</v>
      </c>
      <c r="T47" s="23">
        <v>36</v>
      </c>
      <c r="U47" s="23">
        <v>11763.822</v>
      </c>
      <c r="V47" s="23">
        <v>0.4</v>
      </c>
      <c r="W47" s="23">
        <v>13043</v>
      </c>
      <c r="X47" s="23">
        <v>58</v>
      </c>
      <c r="Y47" s="23">
        <v>13503</v>
      </c>
      <c r="Z47" s="23">
        <v>3.609</v>
      </c>
      <c r="AA47" s="23">
        <v>13267.657999999999</v>
      </c>
      <c r="AB47" s="23">
        <v>12.092000000000001</v>
      </c>
      <c r="AC47" s="23">
        <v>14598</v>
      </c>
      <c r="AD47" s="23">
        <v>30.094999999999999</v>
      </c>
      <c r="AE47" s="23">
        <v>14333.427000000001</v>
      </c>
      <c r="AF47" s="23">
        <v>12.683</v>
      </c>
      <c r="AG47" s="23">
        <v>13022.349</v>
      </c>
      <c r="AH47" s="23">
        <v>38</v>
      </c>
      <c r="AI47" s="23">
        <v>14421</v>
      </c>
      <c r="AJ47" s="6"/>
    </row>
    <row r="48" spans="1:36" ht="12" customHeight="1" x14ac:dyDescent="0.2">
      <c r="A48" s="41" t="s">
        <v>48</v>
      </c>
      <c r="B48" s="23">
        <v>23.333333333333332</v>
      </c>
      <c r="C48" s="23">
        <v>33690.666666666664</v>
      </c>
      <c r="D48" s="24">
        <v>10</v>
      </c>
      <c r="E48" s="24">
        <v>39887.440999999999</v>
      </c>
      <c r="F48" s="24">
        <v>16</v>
      </c>
      <c r="G48" s="24">
        <v>41162</v>
      </c>
      <c r="H48" s="23">
        <v>153.99100000000001</v>
      </c>
      <c r="I48" s="23">
        <v>34293</v>
      </c>
      <c r="J48" s="24">
        <v>198.911</v>
      </c>
      <c r="K48" s="24">
        <v>35601</v>
      </c>
      <c r="L48" s="23">
        <v>132.67699999999999</v>
      </c>
      <c r="M48" s="23">
        <v>34205</v>
      </c>
      <c r="N48" s="23">
        <v>238.726</v>
      </c>
      <c r="O48" s="23">
        <v>36710</v>
      </c>
      <c r="P48" s="23">
        <v>140</v>
      </c>
      <c r="Q48" s="23">
        <v>32671.769</v>
      </c>
      <c r="R48" s="23">
        <v>158</v>
      </c>
      <c r="S48" s="23">
        <v>33225</v>
      </c>
      <c r="T48" s="23">
        <v>490</v>
      </c>
      <c r="U48" s="23">
        <v>36970</v>
      </c>
      <c r="V48" s="23">
        <v>286</v>
      </c>
      <c r="W48" s="23">
        <v>34286</v>
      </c>
      <c r="X48" s="23">
        <v>181</v>
      </c>
      <c r="Y48" s="23">
        <v>35109</v>
      </c>
      <c r="Z48" s="23">
        <v>157.29300000000001</v>
      </c>
      <c r="AA48" s="23">
        <v>35425.387000000002</v>
      </c>
      <c r="AB48" s="23">
        <v>61.225000000000001</v>
      </c>
      <c r="AC48" s="23">
        <v>34410.800000000003</v>
      </c>
      <c r="AD48" s="23">
        <v>110.13200000000001</v>
      </c>
      <c r="AE48" s="23">
        <v>35145.419000000002</v>
      </c>
      <c r="AF48" s="23">
        <v>117.623</v>
      </c>
      <c r="AG48" s="23">
        <v>31969.715</v>
      </c>
      <c r="AH48" s="23">
        <v>39</v>
      </c>
      <c r="AI48" s="23">
        <v>34018</v>
      </c>
      <c r="AJ48" s="2"/>
    </row>
    <row r="49" spans="1:36" ht="12" customHeight="1" x14ac:dyDescent="0.2">
      <c r="A49" s="41" t="s">
        <v>49</v>
      </c>
      <c r="B49" s="23">
        <v>161</v>
      </c>
      <c r="C49" s="23">
        <v>135779.66666666666</v>
      </c>
      <c r="D49" s="24">
        <v>11</v>
      </c>
      <c r="E49" s="24">
        <v>124099</v>
      </c>
      <c r="F49" s="24">
        <v>37</v>
      </c>
      <c r="G49" s="24">
        <v>126508</v>
      </c>
      <c r="H49" s="23">
        <v>271.90600000000001</v>
      </c>
      <c r="I49" s="23">
        <v>121699</v>
      </c>
      <c r="J49" s="24">
        <v>172.98599999999999</v>
      </c>
      <c r="K49" s="24">
        <v>125582</v>
      </c>
      <c r="L49" s="23">
        <v>158.655</v>
      </c>
      <c r="M49" s="23">
        <v>125436</v>
      </c>
      <c r="N49" s="23">
        <v>187.649</v>
      </c>
      <c r="O49" s="23">
        <v>125705.675</v>
      </c>
      <c r="P49" s="23">
        <v>351</v>
      </c>
      <c r="Q49" s="23">
        <v>126092.65</v>
      </c>
      <c r="R49" s="23">
        <v>303</v>
      </c>
      <c r="S49" s="23">
        <v>131923</v>
      </c>
      <c r="T49" s="23">
        <v>424</v>
      </c>
      <c r="U49" s="23">
        <v>125213.871</v>
      </c>
      <c r="V49" s="23">
        <v>120</v>
      </c>
      <c r="W49" s="23">
        <v>129082</v>
      </c>
      <c r="X49" s="23">
        <v>255</v>
      </c>
      <c r="Y49" s="23">
        <v>130555.04700000001</v>
      </c>
      <c r="Z49" s="23">
        <v>137.87700000000001</v>
      </c>
      <c r="AA49" s="23">
        <v>129719.364</v>
      </c>
      <c r="AB49" s="23">
        <v>242.322</v>
      </c>
      <c r="AC49" s="23">
        <v>132858.6</v>
      </c>
      <c r="AD49" s="23">
        <v>111.508</v>
      </c>
      <c r="AE49" s="23">
        <v>135812.20000000001</v>
      </c>
      <c r="AF49" s="23">
        <v>231.27699999999999</v>
      </c>
      <c r="AG49" s="23">
        <v>133524.514</v>
      </c>
      <c r="AH49" s="23">
        <v>205</v>
      </c>
      <c r="AI49" s="23">
        <v>143983</v>
      </c>
      <c r="AJ49" s="2"/>
    </row>
    <row r="50" spans="1:36" ht="12" customHeight="1" x14ac:dyDescent="0.2">
      <c r="A50" s="41" t="s">
        <v>50</v>
      </c>
      <c r="B50" s="23">
        <v>84.666666666666671</v>
      </c>
      <c r="C50" s="23">
        <v>77896</v>
      </c>
      <c r="D50" s="24">
        <v>0</v>
      </c>
      <c r="E50" s="24">
        <v>72334</v>
      </c>
      <c r="F50" s="24">
        <v>0</v>
      </c>
      <c r="G50" s="24">
        <v>73428.455000000002</v>
      </c>
      <c r="H50" s="23">
        <v>7.6680000000000001</v>
      </c>
      <c r="I50" s="23">
        <v>74326</v>
      </c>
      <c r="J50" s="24">
        <v>22.201000000000001</v>
      </c>
      <c r="K50" s="24">
        <v>72178.341</v>
      </c>
      <c r="L50" s="23">
        <v>28</v>
      </c>
      <c r="M50" s="23">
        <v>73538</v>
      </c>
      <c r="N50" s="23">
        <v>61.015000000000001</v>
      </c>
      <c r="O50" s="23">
        <v>74220</v>
      </c>
      <c r="P50" s="23">
        <v>31</v>
      </c>
      <c r="Q50" s="23">
        <v>74068</v>
      </c>
      <c r="R50" s="23">
        <v>8</v>
      </c>
      <c r="S50" s="23">
        <v>78233.504000000001</v>
      </c>
      <c r="T50" s="23">
        <v>4</v>
      </c>
      <c r="U50" s="23">
        <v>82144.038</v>
      </c>
      <c r="V50" s="23">
        <v>1.1000000000000001</v>
      </c>
      <c r="W50" s="23">
        <v>80772</v>
      </c>
      <c r="X50" s="23">
        <v>8</v>
      </c>
      <c r="Y50" s="23">
        <v>79889</v>
      </c>
      <c r="Z50" s="23">
        <v>9.3249999999999993</v>
      </c>
      <c r="AA50" s="23">
        <v>79394.835999999996</v>
      </c>
      <c r="AB50" s="23">
        <v>4.9000000000000002E-2</v>
      </c>
      <c r="AC50" s="23">
        <v>78558</v>
      </c>
      <c r="AD50" s="23">
        <v>2.9990000000000001</v>
      </c>
      <c r="AE50" s="23">
        <v>82901.023000000001</v>
      </c>
      <c r="AF50" s="23">
        <v>7.2839999999999998</v>
      </c>
      <c r="AG50" s="23">
        <v>85412.388000000006</v>
      </c>
      <c r="AH50" s="23">
        <v>0</v>
      </c>
      <c r="AI50" s="23">
        <v>88619</v>
      </c>
      <c r="AJ50" s="2"/>
    </row>
    <row r="51" spans="1:36" ht="12" customHeight="1" x14ac:dyDescent="0.2">
      <c r="A51" s="41"/>
      <c r="B51" s="23"/>
      <c r="C51" s="23"/>
      <c r="D51" s="24"/>
      <c r="E51" s="24"/>
      <c r="F51" s="24"/>
      <c r="G51" s="24"/>
      <c r="H51" s="23"/>
      <c r="I51" s="23"/>
      <c r="J51" s="30"/>
      <c r="K51" s="30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2"/>
    </row>
    <row r="52" spans="1:36" ht="12" customHeight="1" x14ac:dyDescent="0.2">
      <c r="A52" s="69" t="s">
        <v>51</v>
      </c>
      <c r="B52" s="70"/>
      <c r="C52" s="66"/>
      <c r="D52" s="66"/>
      <c r="E52" s="66"/>
      <c r="F52" s="66"/>
      <c r="G52" s="66"/>
      <c r="H52" s="66"/>
      <c r="I52" s="66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2"/>
    </row>
    <row r="53" spans="1:36" ht="12" customHeight="1" x14ac:dyDescent="0.2">
      <c r="A53" s="41" t="s">
        <v>65</v>
      </c>
      <c r="B53" s="23">
        <v>71</v>
      </c>
      <c r="C53" s="23">
        <v>1710.3333333333333</v>
      </c>
      <c r="D53" s="26">
        <v>21</v>
      </c>
      <c r="E53" s="26">
        <v>6089</v>
      </c>
      <c r="F53" s="26">
        <v>0</v>
      </c>
      <c r="G53" s="26">
        <v>7590</v>
      </c>
      <c r="H53" s="26">
        <v>58</v>
      </c>
      <c r="I53" s="26">
        <v>6538</v>
      </c>
      <c r="J53" s="24">
        <v>0</v>
      </c>
      <c r="K53" s="24">
        <v>7197</v>
      </c>
      <c r="L53" s="23">
        <v>25</v>
      </c>
      <c r="M53" s="23">
        <v>8313</v>
      </c>
      <c r="N53" s="23">
        <v>70</v>
      </c>
      <c r="O53" s="23">
        <v>5877</v>
      </c>
      <c r="P53" s="23">
        <v>4</v>
      </c>
      <c r="Q53" s="23">
        <v>5411</v>
      </c>
      <c r="R53" s="23">
        <v>25</v>
      </c>
      <c r="S53" s="23">
        <v>8398</v>
      </c>
      <c r="T53" s="23">
        <v>132</v>
      </c>
      <c r="U53" s="23">
        <v>5970</v>
      </c>
      <c r="V53" s="23">
        <v>1216</v>
      </c>
      <c r="W53" s="23">
        <v>2458</v>
      </c>
      <c r="X53" s="23">
        <v>64</v>
      </c>
      <c r="Y53" s="23">
        <v>5626</v>
      </c>
      <c r="Z53" s="23">
        <v>15</v>
      </c>
      <c r="AA53" s="23">
        <v>3508</v>
      </c>
      <c r="AB53" s="23">
        <v>0.7</v>
      </c>
      <c r="AC53" s="23">
        <v>4510.4030000000002</v>
      </c>
      <c r="AD53" s="23">
        <v>3</v>
      </c>
      <c r="AE53" s="23">
        <v>9568</v>
      </c>
      <c r="AF53" s="23">
        <v>1.2</v>
      </c>
      <c r="AG53" s="23">
        <v>5951</v>
      </c>
      <c r="AH53" s="23">
        <v>0.871</v>
      </c>
      <c r="AI53" s="23">
        <v>10002.422</v>
      </c>
      <c r="AJ53" s="2"/>
    </row>
    <row r="54" spans="1:36" ht="12" customHeight="1" x14ac:dyDescent="0.2">
      <c r="A54" s="41" t="s">
        <v>66</v>
      </c>
      <c r="B54" s="23">
        <v>862.33333333333337</v>
      </c>
      <c r="C54" s="23">
        <v>3443.6666666666665</v>
      </c>
      <c r="D54" s="26">
        <v>0</v>
      </c>
      <c r="E54" s="26">
        <v>4756</v>
      </c>
      <c r="F54" s="26">
        <v>1</v>
      </c>
      <c r="G54" s="26">
        <v>6668</v>
      </c>
      <c r="H54" s="26">
        <v>151</v>
      </c>
      <c r="I54" s="26">
        <v>7872</v>
      </c>
      <c r="J54" s="24">
        <v>0</v>
      </c>
      <c r="K54" s="24">
        <v>5778</v>
      </c>
      <c r="L54" s="23">
        <v>29</v>
      </c>
      <c r="M54" s="23">
        <v>9981</v>
      </c>
      <c r="N54" s="23">
        <v>6</v>
      </c>
      <c r="O54" s="23">
        <v>3401</v>
      </c>
      <c r="P54" s="23">
        <v>1</v>
      </c>
      <c r="Q54" s="23">
        <v>8692</v>
      </c>
      <c r="R54" s="23">
        <v>50</v>
      </c>
      <c r="S54" s="23">
        <v>6127</v>
      </c>
      <c r="T54" s="23">
        <v>2</v>
      </c>
      <c r="U54" s="23">
        <v>7095</v>
      </c>
      <c r="V54" s="23">
        <v>1</v>
      </c>
      <c r="W54" s="23">
        <v>3822</v>
      </c>
      <c r="X54" s="23">
        <v>581</v>
      </c>
      <c r="Y54" s="23">
        <v>3277</v>
      </c>
      <c r="Z54" s="23">
        <v>1</v>
      </c>
      <c r="AA54" s="23">
        <v>3902</v>
      </c>
      <c r="AB54" s="23">
        <v>22.285</v>
      </c>
      <c r="AC54" s="23">
        <v>2354.4879999999998</v>
      </c>
      <c r="AD54" s="23">
        <v>345</v>
      </c>
      <c r="AE54" s="23">
        <v>2584</v>
      </c>
      <c r="AF54" s="23">
        <v>41.7</v>
      </c>
      <c r="AG54" s="23">
        <v>2724</v>
      </c>
      <c r="AH54" s="23">
        <v>150.767</v>
      </c>
      <c r="AI54" s="23">
        <v>2776.8490000000002</v>
      </c>
      <c r="AJ54" s="5"/>
    </row>
    <row r="55" spans="1:36" ht="12" customHeight="1" x14ac:dyDescent="0.2">
      <c r="A55" s="41" t="s">
        <v>52</v>
      </c>
      <c r="B55" s="23">
        <v>0</v>
      </c>
      <c r="C55" s="23">
        <v>206.33333333333334</v>
      </c>
      <c r="D55" s="26">
        <v>0</v>
      </c>
      <c r="E55" s="26">
        <v>119</v>
      </c>
      <c r="F55" s="26">
        <v>0</v>
      </c>
      <c r="G55" s="26">
        <v>22</v>
      </c>
      <c r="H55" s="26">
        <v>0</v>
      </c>
      <c r="I55" s="26">
        <v>719</v>
      </c>
      <c r="J55" s="24">
        <v>0</v>
      </c>
      <c r="K55" s="24">
        <v>245</v>
      </c>
      <c r="L55" s="23">
        <v>0</v>
      </c>
      <c r="M55" s="23">
        <v>823</v>
      </c>
      <c r="N55" s="23">
        <v>0</v>
      </c>
      <c r="O55" s="23">
        <v>97</v>
      </c>
      <c r="P55" s="23">
        <v>8</v>
      </c>
      <c r="Q55" s="23">
        <v>204</v>
      </c>
      <c r="R55" s="23">
        <v>0</v>
      </c>
      <c r="S55" s="23">
        <v>923</v>
      </c>
      <c r="T55" s="23">
        <v>0</v>
      </c>
      <c r="U55" s="23">
        <v>334</v>
      </c>
      <c r="V55" s="23">
        <v>0</v>
      </c>
      <c r="W55" s="23">
        <v>147</v>
      </c>
      <c r="X55" s="23">
        <v>0</v>
      </c>
      <c r="Y55" s="23">
        <v>130</v>
      </c>
      <c r="Z55" s="23">
        <v>2</v>
      </c>
      <c r="AA55" s="23">
        <v>485</v>
      </c>
      <c r="AB55" s="23">
        <v>0</v>
      </c>
      <c r="AC55" s="23">
        <v>92.251999999999995</v>
      </c>
      <c r="AD55" s="23">
        <v>0</v>
      </c>
      <c r="AE55" s="23">
        <v>216</v>
      </c>
      <c r="AF55" s="23">
        <v>1.1000000000000001</v>
      </c>
      <c r="AG55" s="23">
        <v>496</v>
      </c>
      <c r="AH55" s="23">
        <v>0</v>
      </c>
      <c r="AI55" s="23">
        <v>254.60400000000001</v>
      </c>
      <c r="AJ55" s="5"/>
    </row>
    <row r="56" spans="1:36" ht="12" customHeight="1" x14ac:dyDescent="0.2">
      <c r="A56" s="41" t="s">
        <v>67</v>
      </c>
      <c r="B56" s="23">
        <v>402</v>
      </c>
      <c r="C56" s="23">
        <v>35700</v>
      </c>
      <c r="D56" s="26">
        <v>41</v>
      </c>
      <c r="E56" s="26">
        <v>42392</v>
      </c>
      <c r="F56" s="26">
        <v>7</v>
      </c>
      <c r="G56" s="26">
        <v>43442</v>
      </c>
      <c r="H56" s="26">
        <v>26</v>
      </c>
      <c r="I56" s="26">
        <v>41513</v>
      </c>
      <c r="J56" s="24">
        <v>7</v>
      </c>
      <c r="K56" s="24">
        <v>40922</v>
      </c>
      <c r="L56" s="23">
        <v>9</v>
      </c>
      <c r="M56" s="23">
        <v>39521</v>
      </c>
      <c r="N56" s="23">
        <v>41</v>
      </c>
      <c r="O56" s="23">
        <v>40352</v>
      </c>
      <c r="P56" s="23">
        <v>48</v>
      </c>
      <c r="Q56" s="23">
        <v>41194</v>
      </c>
      <c r="R56" s="23">
        <v>31</v>
      </c>
      <c r="S56" s="23">
        <v>38964</v>
      </c>
      <c r="T56" s="23">
        <v>61</v>
      </c>
      <c r="U56" s="23">
        <v>39897</v>
      </c>
      <c r="V56" s="23">
        <v>162</v>
      </c>
      <c r="W56" s="23">
        <v>39918</v>
      </c>
      <c r="X56" s="23">
        <v>115</v>
      </c>
      <c r="Y56" s="23">
        <v>39155</v>
      </c>
      <c r="Z56" s="23">
        <v>54</v>
      </c>
      <c r="AA56" s="23">
        <v>39562</v>
      </c>
      <c r="AB56" s="23">
        <v>107.306</v>
      </c>
      <c r="AC56" s="23">
        <v>37613.440000000002</v>
      </c>
      <c r="AD56" s="23">
        <v>227</v>
      </c>
      <c r="AE56" s="23">
        <v>37009</v>
      </c>
      <c r="AF56" s="23">
        <v>168.5</v>
      </c>
      <c r="AG56" s="23">
        <v>36885</v>
      </c>
      <c r="AH56" s="23">
        <v>67.281000000000006</v>
      </c>
      <c r="AI56" s="23">
        <v>39063.663</v>
      </c>
      <c r="AJ56" s="5"/>
    </row>
    <row r="57" spans="1:36" ht="12" customHeight="1" x14ac:dyDescent="0.2">
      <c r="A57" s="41" t="s">
        <v>68</v>
      </c>
      <c r="B57" s="23">
        <v>36.666666666666664</v>
      </c>
      <c r="C57" s="23">
        <v>3953.6666666666665</v>
      </c>
      <c r="D57" s="26">
        <v>0</v>
      </c>
      <c r="E57" s="26">
        <v>2453</v>
      </c>
      <c r="F57" s="26">
        <v>10</v>
      </c>
      <c r="G57" s="26">
        <v>2889</v>
      </c>
      <c r="H57" s="26">
        <v>0</v>
      </c>
      <c r="I57" s="26">
        <v>2270</v>
      </c>
      <c r="J57" s="24">
        <v>1</v>
      </c>
      <c r="K57" s="24">
        <v>2443</v>
      </c>
      <c r="L57" s="23">
        <v>1</v>
      </c>
      <c r="M57" s="23">
        <v>2480</v>
      </c>
      <c r="N57" s="23">
        <v>0</v>
      </c>
      <c r="O57" s="23">
        <v>2394</v>
      </c>
      <c r="P57" s="23">
        <v>13</v>
      </c>
      <c r="Q57" s="23">
        <v>2654</v>
      </c>
      <c r="R57" s="23">
        <v>2</v>
      </c>
      <c r="S57" s="23">
        <v>2694</v>
      </c>
      <c r="T57" s="23">
        <v>3</v>
      </c>
      <c r="U57" s="23">
        <v>2860</v>
      </c>
      <c r="V57" s="23">
        <v>6</v>
      </c>
      <c r="W57" s="23">
        <v>2945</v>
      </c>
      <c r="X57" s="23">
        <v>4</v>
      </c>
      <c r="Y57" s="23">
        <v>3460</v>
      </c>
      <c r="Z57" s="23">
        <v>6</v>
      </c>
      <c r="AA57" s="23">
        <v>3225</v>
      </c>
      <c r="AB57" s="23">
        <v>10.374000000000001</v>
      </c>
      <c r="AC57" s="23">
        <v>4118.71</v>
      </c>
      <c r="AD57" s="23">
        <v>0</v>
      </c>
      <c r="AE57" s="23">
        <v>3520</v>
      </c>
      <c r="AF57" s="23">
        <v>1.6</v>
      </c>
      <c r="AG57" s="23">
        <v>3797</v>
      </c>
      <c r="AH57" s="23">
        <v>0.41499999999999998</v>
      </c>
      <c r="AI57" s="23">
        <v>3304.578</v>
      </c>
      <c r="AJ57" s="5"/>
    </row>
    <row r="58" spans="1:36" ht="12" customHeight="1" x14ac:dyDescent="0.2">
      <c r="A58" s="41" t="s">
        <v>69</v>
      </c>
      <c r="B58" s="23">
        <v>11.333333333333334</v>
      </c>
      <c r="C58" s="23">
        <v>9984.6666666666661</v>
      </c>
      <c r="D58" s="23">
        <v>3</v>
      </c>
      <c r="E58" s="23">
        <v>9261</v>
      </c>
      <c r="F58" s="23">
        <v>0</v>
      </c>
      <c r="G58" s="23">
        <v>8845</v>
      </c>
      <c r="H58" s="23">
        <v>0</v>
      </c>
      <c r="I58" s="23">
        <v>9096</v>
      </c>
      <c r="J58" s="24">
        <v>0</v>
      </c>
      <c r="K58" s="24">
        <v>8669</v>
      </c>
      <c r="L58" s="23">
        <v>0</v>
      </c>
      <c r="M58" s="23">
        <v>9231</v>
      </c>
      <c r="N58" s="23">
        <v>1</v>
      </c>
      <c r="O58" s="23">
        <v>8580</v>
      </c>
      <c r="P58" s="23">
        <v>7</v>
      </c>
      <c r="Q58" s="23">
        <v>9420</v>
      </c>
      <c r="R58" s="23">
        <v>13</v>
      </c>
      <c r="S58" s="23">
        <v>9003</v>
      </c>
      <c r="T58" s="23">
        <v>53</v>
      </c>
      <c r="U58" s="23">
        <v>9708</v>
      </c>
      <c r="V58" s="23">
        <v>48</v>
      </c>
      <c r="W58" s="23">
        <v>9260</v>
      </c>
      <c r="X58" s="23">
        <v>27</v>
      </c>
      <c r="Y58" s="23">
        <v>9067</v>
      </c>
      <c r="Z58" s="23">
        <v>65</v>
      </c>
      <c r="AA58" s="23">
        <v>9042</v>
      </c>
      <c r="AB58" s="23">
        <v>37.335999999999999</v>
      </c>
      <c r="AC58" s="23">
        <v>8883.6939999999995</v>
      </c>
      <c r="AD58" s="23">
        <v>5</v>
      </c>
      <c r="AE58" s="23">
        <v>9363</v>
      </c>
      <c r="AF58" s="23">
        <v>13</v>
      </c>
      <c r="AG58" s="23">
        <v>8923</v>
      </c>
      <c r="AH58" s="23">
        <v>17.937000000000001</v>
      </c>
      <c r="AI58" s="23">
        <v>8762.1540000000005</v>
      </c>
      <c r="AJ58" s="5"/>
    </row>
    <row r="59" spans="1:36" ht="12" customHeight="1" x14ac:dyDescent="0.2">
      <c r="A59" s="41" t="s">
        <v>70</v>
      </c>
      <c r="B59" s="23">
        <v>64.666666666666671</v>
      </c>
      <c r="C59" s="23">
        <v>17478.666666666668</v>
      </c>
      <c r="D59" s="23">
        <v>2</v>
      </c>
      <c r="E59" s="23">
        <v>17225</v>
      </c>
      <c r="F59" s="23">
        <v>37</v>
      </c>
      <c r="G59" s="23">
        <v>16728</v>
      </c>
      <c r="H59" s="23">
        <v>4</v>
      </c>
      <c r="I59" s="23">
        <v>17184</v>
      </c>
      <c r="J59" s="24">
        <v>5</v>
      </c>
      <c r="K59" s="24">
        <v>16660</v>
      </c>
      <c r="L59" s="23">
        <v>42</v>
      </c>
      <c r="M59" s="23">
        <v>15712</v>
      </c>
      <c r="N59" s="23">
        <v>19</v>
      </c>
      <c r="O59" s="23">
        <v>16113</v>
      </c>
      <c r="P59" s="23">
        <v>1</v>
      </c>
      <c r="Q59" s="23">
        <v>16222</v>
      </c>
      <c r="R59" s="23">
        <v>8</v>
      </c>
      <c r="S59" s="23">
        <v>14080</v>
      </c>
      <c r="T59" s="23">
        <v>58</v>
      </c>
      <c r="U59" s="23">
        <v>14346</v>
      </c>
      <c r="V59" s="23">
        <v>58</v>
      </c>
      <c r="W59" s="23">
        <v>15473</v>
      </c>
      <c r="X59" s="23">
        <v>33</v>
      </c>
      <c r="Y59" s="23">
        <v>16397</v>
      </c>
      <c r="Z59" s="23">
        <v>7939</v>
      </c>
      <c r="AA59" s="23">
        <v>16463</v>
      </c>
      <c r="AB59" s="23">
        <v>21.41</v>
      </c>
      <c r="AC59" s="23">
        <v>16125.852000000001</v>
      </c>
      <c r="AD59" s="23">
        <v>0</v>
      </c>
      <c r="AE59" s="23">
        <v>16159</v>
      </c>
      <c r="AF59" s="23">
        <v>3.8</v>
      </c>
      <c r="AG59" s="23">
        <v>16444</v>
      </c>
      <c r="AH59" s="23">
        <v>14.228999999999999</v>
      </c>
      <c r="AI59" s="23">
        <v>16607.523000000001</v>
      </c>
      <c r="AJ59" s="5"/>
    </row>
    <row r="60" spans="1:36" ht="12" customHeight="1" x14ac:dyDescent="0.2">
      <c r="A60" s="41"/>
      <c r="B60" s="23"/>
      <c r="C60" s="23"/>
      <c r="D60" s="24"/>
      <c r="E60" s="24"/>
      <c r="F60" s="24"/>
      <c r="G60" s="24"/>
      <c r="H60" s="23"/>
      <c r="I60" s="23"/>
      <c r="J60" s="24"/>
      <c r="K60" s="24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5"/>
    </row>
    <row r="61" spans="1:36" ht="12" customHeight="1" x14ac:dyDescent="0.2">
      <c r="A61" s="69" t="s">
        <v>53</v>
      </c>
      <c r="B61" s="67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5"/>
    </row>
    <row r="62" spans="1:36" ht="12" customHeight="1" x14ac:dyDescent="0.2">
      <c r="A62" s="41" t="s">
        <v>54</v>
      </c>
      <c r="B62" s="23">
        <v>3498.6666666666665</v>
      </c>
      <c r="C62" s="23">
        <v>1494294</v>
      </c>
      <c r="D62" s="24">
        <v>7470</v>
      </c>
      <c r="E62" s="24">
        <v>1464552</v>
      </c>
      <c r="F62" s="24">
        <v>7359</v>
      </c>
      <c r="G62" s="24">
        <v>1421051</v>
      </c>
      <c r="H62" s="23">
        <v>4926</v>
      </c>
      <c r="I62" s="23">
        <v>1370051</v>
      </c>
      <c r="J62" s="24">
        <v>7016</v>
      </c>
      <c r="K62" s="24">
        <v>1409879</v>
      </c>
      <c r="L62" s="23">
        <v>9913</v>
      </c>
      <c r="M62" s="23">
        <v>1360286</v>
      </c>
      <c r="N62" s="23">
        <v>11771</v>
      </c>
      <c r="O62" s="23">
        <v>1348274</v>
      </c>
      <c r="P62" s="23">
        <v>15125</v>
      </c>
      <c r="Q62" s="23">
        <v>1287362</v>
      </c>
      <c r="R62" s="23">
        <v>12748</v>
      </c>
      <c r="S62" s="23">
        <v>1346110</v>
      </c>
      <c r="T62" s="23">
        <v>13369</v>
      </c>
      <c r="U62" s="23">
        <v>1307144</v>
      </c>
      <c r="V62" s="23">
        <v>13247</v>
      </c>
      <c r="W62" s="23">
        <v>1360033</v>
      </c>
      <c r="X62" s="23">
        <v>14231</v>
      </c>
      <c r="Y62" s="23">
        <v>1368625</v>
      </c>
      <c r="Z62" s="23">
        <v>14735</v>
      </c>
      <c r="AA62" s="23">
        <v>1315727</v>
      </c>
      <c r="AB62" s="23">
        <v>10567</v>
      </c>
      <c r="AC62" s="23">
        <v>1309341</v>
      </c>
      <c r="AD62" s="23">
        <v>10727</v>
      </c>
      <c r="AE62" s="23">
        <v>1271667</v>
      </c>
      <c r="AF62" s="23">
        <v>8289</v>
      </c>
      <c r="AG62" s="23">
        <v>1267948</v>
      </c>
      <c r="AH62" s="23">
        <v>6908</v>
      </c>
      <c r="AI62" s="23">
        <v>1252993</v>
      </c>
      <c r="AJ62" s="5"/>
    </row>
    <row r="63" spans="1:36" ht="12" customHeight="1" x14ac:dyDescent="0.2">
      <c r="A63" s="41" t="s">
        <v>55</v>
      </c>
      <c r="B63" s="23">
        <v>7590</v>
      </c>
      <c r="C63" s="23">
        <v>76835</v>
      </c>
      <c r="D63" s="24">
        <v>5174</v>
      </c>
      <c r="E63" s="24">
        <v>177643</v>
      </c>
      <c r="F63" s="24">
        <v>6095</v>
      </c>
      <c r="G63" s="24">
        <v>225214</v>
      </c>
      <c r="H63" s="23">
        <v>6721</v>
      </c>
      <c r="I63" s="23">
        <v>240764</v>
      </c>
      <c r="J63" s="24">
        <v>6474</v>
      </c>
      <c r="K63" s="24">
        <v>196793</v>
      </c>
      <c r="L63" s="23">
        <v>8540</v>
      </c>
      <c r="M63" s="23">
        <v>223089</v>
      </c>
      <c r="N63" s="23">
        <v>11651</v>
      </c>
      <c r="O63" s="23">
        <v>228175</v>
      </c>
      <c r="P63" s="23">
        <v>11129</v>
      </c>
      <c r="Q63" s="23">
        <v>239459</v>
      </c>
      <c r="R63" s="23">
        <v>5844</v>
      </c>
      <c r="S63" s="23">
        <v>292338</v>
      </c>
      <c r="T63" s="23">
        <v>5391</v>
      </c>
      <c r="U63" s="23">
        <v>296573</v>
      </c>
      <c r="V63" s="23">
        <v>5422</v>
      </c>
      <c r="W63" s="23">
        <v>299130</v>
      </c>
      <c r="X63" s="23">
        <v>5998</v>
      </c>
      <c r="Y63" s="23">
        <v>314033</v>
      </c>
      <c r="Z63" s="23">
        <v>5598</v>
      </c>
      <c r="AA63" s="23">
        <v>324683</v>
      </c>
      <c r="AB63" s="23">
        <v>5668</v>
      </c>
      <c r="AC63" s="23">
        <v>326133</v>
      </c>
      <c r="AD63" s="23">
        <v>6357</v>
      </c>
      <c r="AE63" s="23">
        <v>307006</v>
      </c>
      <c r="AF63" s="23">
        <v>6189</v>
      </c>
      <c r="AG63" s="23">
        <v>336613</v>
      </c>
      <c r="AH63" s="23">
        <v>5094</v>
      </c>
      <c r="AI63" s="23">
        <v>353013</v>
      </c>
      <c r="AJ63" s="5"/>
    </row>
    <row r="64" spans="1:36" ht="12" customHeight="1" x14ac:dyDescent="0.2">
      <c r="A64" s="42"/>
      <c r="B64" s="43"/>
      <c r="C64" s="43"/>
      <c r="D64" s="43"/>
      <c r="E64" s="43"/>
      <c r="F64" s="43"/>
      <c r="G64" s="43"/>
      <c r="H64" s="44"/>
      <c r="I64" s="44"/>
      <c r="J64" s="44"/>
      <c r="K64" s="44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5"/>
    </row>
    <row r="65" spans="1:36" x14ac:dyDescent="0.2">
      <c r="A65" s="78" t="s">
        <v>56</v>
      </c>
      <c r="B65" s="79"/>
      <c r="C65" s="34"/>
      <c r="D65" s="34"/>
      <c r="E65" s="34"/>
      <c r="F65" s="34"/>
      <c r="G65" s="34"/>
      <c r="H65" s="34"/>
      <c r="I65" s="34"/>
      <c r="J65" s="34"/>
      <c r="K65" s="34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5"/>
    </row>
    <row r="66" spans="1:36" x14ac:dyDescent="0.2">
      <c r="A66" s="46" t="s">
        <v>74</v>
      </c>
      <c r="B66" s="47"/>
      <c r="C66" s="34"/>
      <c r="D66" s="34"/>
      <c r="E66" s="34"/>
      <c r="F66" s="34"/>
      <c r="G66" s="34"/>
      <c r="H66" s="34"/>
      <c r="I66" s="34"/>
      <c r="J66" s="34"/>
      <c r="K66" s="34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5"/>
    </row>
    <row r="67" spans="1:36" x14ac:dyDescent="0.2">
      <c r="A67" s="48" t="s">
        <v>75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</row>
    <row r="68" spans="1:36" x14ac:dyDescent="0.2">
      <c r="A68" s="48" t="s">
        <v>72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</row>
    <row r="69" spans="1:36" s="91" customFormat="1" x14ac:dyDescent="0.2">
      <c r="A69" s="48" t="s">
        <v>80</v>
      </c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</row>
    <row r="70" spans="1:36" x14ac:dyDescent="0.2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</row>
    <row r="71" spans="1:36" x14ac:dyDescent="0.2">
      <c r="A71" s="52" t="s">
        <v>57</v>
      </c>
      <c r="B71" s="53"/>
      <c r="C71" s="53"/>
      <c r="D71" s="53"/>
      <c r="E71" s="53"/>
      <c r="F71" s="53"/>
      <c r="G71" s="53"/>
      <c r="H71" s="54"/>
      <c r="I71" s="54"/>
      <c r="J71" s="54"/>
      <c r="K71" s="54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</row>
    <row r="72" spans="1:36" x14ac:dyDescent="0.2">
      <c r="A72" s="46" t="s">
        <v>71</v>
      </c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50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</row>
    <row r="73" spans="1:36" x14ac:dyDescent="0.2">
      <c r="A73" s="46" t="s">
        <v>64</v>
      </c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50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</row>
    <row r="74" spans="1:36" x14ac:dyDescent="0.2">
      <c r="A74" s="78" t="s">
        <v>58</v>
      </c>
      <c r="B74" s="78"/>
      <c r="C74" s="78"/>
      <c r="D74" s="78"/>
      <c r="E74" s="78"/>
      <c r="F74" s="78"/>
      <c r="G74" s="78"/>
      <c r="H74" s="78"/>
      <c r="I74" s="78"/>
      <c r="J74" s="46"/>
      <c r="K74" s="46"/>
      <c r="L74" s="50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</row>
    <row r="75" spans="1:36" x14ac:dyDescent="0.2">
      <c r="A75" s="56" t="s">
        <v>63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</row>
    <row r="76" spans="1:36" x14ac:dyDescent="0.2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</row>
    <row r="77" spans="1:36" x14ac:dyDescent="0.2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</row>
    <row r="78" spans="1:36" x14ac:dyDescent="0.2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</row>
    <row r="79" spans="1:36" x14ac:dyDescent="0.2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</row>
    <row r="80" spans="1:36" x14ac:dyDescent="0.2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</row>
    <row r="81" spans="1:35" x14ac:dyDescent="0.2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</row>
    <row r="82" spans="1:35" x14ac:dyDescent="0.2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</row>
    <row r="83" spans="1:35" x14ac:dyDescent="0.2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</row>
    <row r="84" spans="1:35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</row>
    <row r="85" spans="1:35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</row>
    <row r="86" spans="1:35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</row>
    <row r="87" spans="1:35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</row>
    <row r="88" spans="1:35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</row>
    <row r="89" spans="1:35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</row>
    <row r="90" spans="1:35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</row>
    <row r="91" spans="1:35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</row>
    <row r="92" spans="1:35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</row>
    <row r="93" spans="1:35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</row>
    <row r="94" spans="1:35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</row>
    <row r="95" spans="1:35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</row>
  </sheetData>
  <mergeCells count="36">
    <mergeCell ref="AH2:AI2"/>
    <mergeCell ref="AH3:AI3"/>
    <mergeCell ref="A74:I74"/>
    <mergeCell ref="X2:Y2"/>
    <mergeCell ref="X3:Y3"/>
    <mergeCell ref="N3:O3"/>
    <mergeCell ref="P3:Q3"/>
    <mergeCell ref="R3:S3"/>
    <mergeCell ref="T3:U3"/>
    <mergeCell ref="V3:W3"/>
    <mergeCell ref="B3:C3"/>
    <mergeCell ref="D3:E3"/>
    <mergeCell ref="F3:G3"/>
    <mergeCell ref="H3:I3"/>
    <mergeCell ref="J3:K3"/>
    <mergeCell ref="L3:M3"/>
    <mergeCell ref="B2:C2"/>
    <mergeCell ref="D2:E2"/>
    <mergeCell ref="L2:M2"/>
    <mergeCell ref="A65:B65"/>
    <mergeCell ref="F2:G2"/>
    <mergeCell ref="H2:I2"/>
    <mergeCell ref="J2:K2"/>
    <mergeCell ref="AF2:AG2"/>
    <mergeCell ref="AF3:AG3"/>
    <mergeCell ref="AD2:AE2"/>
    <mergeCell ref="AD3:AE3"/>
    <mergeCell ref="N2:O2"/>
    <mergeCell ref="AB2:AC2"/>
    <mergeCell ref="AB3:AC3"/>
    <mergeCell ref="Z2:AA2"/>
    <mergeCell ref="Z3:AA3"/>
    <mergeCell ref="P2:Q2"/>
    <mergeCell ref="R2:S2"/>
    <mergeCell ref="T2:U2"/>
    <mergeCell ref="V2:W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9</vt:lpstr>
    </vt:vector>
  </TitlesOfParts>
  <Company>EVD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Bühlmann Monique BLW</cp:lastModifiedBy>
  <dcterms:created xsi:type="dcterms:W3CDTF">2012-03-08T14:09:19Z</dcterms:created>
  <dcterms:modified xsi:type="dcterms:W3CDTF">2016-09-21T09:29:05Z</dcterms:modified>
</cp:coreProperties>
</file>